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Korisnik\Desktop\_FINANCIJSKI PLAN 2023-2025 KONACNO\"/>
    </mc:Choice>
  </mc:AlternateContent>
  <xr:revisionPtr revIDLastSave="0" documentId="8_{27746A85-1448-4511-821A-A4ECB388F4D1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PRIMJER VISOKO UČILIŠT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G9" i="2"/>
  <c r="E27" i="2" l="1"/>
  <c r="D14" i="2" l="1"/>
  <c r="D15" i="2"/>
  <c r="C53" i="2" l="1"/>
  <c r="C9" i="2"/>
  <c r="F85" i="2"/>
  <c r="F25" i="2"/>
  <c r="F24" i="2"/>
  <c r="E49" i="2"/>
  <c r="E44" i="2"/>
  <c r="E45" i="2"/>
  <c r="C100" i="2" l="1"/>
  <c r="D87" i="2"/>
  <c r="F86" i="2"/>
  <c r="G86" i="2"/>
  <c r="G85" i="2" s="1"/>
  <c r="E86" i="2"/>
  <c r="E85" i="2" s="1"/>
  <c r="C86" i="2"/>
  <c r="C91" i="2"/>
  <c r="D91" i="2"/>
  <c r="E91" i="2"/>
  <c r="F91" i="2"/>
  <c r="G91" i="2"/>
  <c r="E100" i="2"/>
  <c r="F67" i="2"/>
  <c r="G67" i="2"/>
  <c r="G62" i="2" s="1"/>
  <c r="E67" i="2"/>
  <c r="F63" i="2"/>
  <c r="G63" i="2"/>
  <c r="E63" i="2"/>
  <c r="F104" i="2"/>
  <c r="G104" i="2"/>
  <c r="E104" i="2"/>
  <c r="F100" i="2"/>
  <c r="G100" i="2"/>
  <c r="D103" i="2"/>
  <c r="D102" i="2"/>
  <c r="F95" i="2"/>
  <c r="G95" i="2"/>
  <c r="E95" i="2"/>
  <c r="E90" i="2" s="1"/>
  <c r="E89" i="2" s="1"/>
  <c r="E99" i="2" l="1"/>
  <c r="E98" i="2" s="1"/>
  <c r="E97" i="2" s="1"/>
  <c r="F90" i="2"/>
  <c r="E88" i="2"/>
  <c r="D85" i="2"/>
  <c r="C85" i="2"/>
  <c r="G90" i="2"/>
  <c r="D86" i="2"/>
  <c r="F62" i="2"/>
  <c r="F99" i="2"/>
  <c r="F98" i="2" s="1"/>
  <c r="F97" i="2" s="1"/>
  <c r="F88" i="2" s="1"/>
  <c r="G99" i="2"/>
  <c r="G98" i="2" s="1"/>
  <c r="G97" i="2" s="1"/>
  <c r="E62" i="2"/>
  <c r="G89" i="2" l="1"/>
  <c r="G88" i="2" s="1"/>
  <c r="D94" i="2" l="1"/>
  <c r="C63" i="2"/>
  <c r="C54" i="2"/>
  <c r="D54" i="2" s="1"/>
  <c r="E54" i="2"/>
  <c r="F54" i="2"/>
  <c r="G54" i="2"/>
  <c r="D48" i="2" l="1"/>
  <c r="D50" i="2"/>
  <c r="D47" i="2"/>
  <c r="D46" i="2"/>
  <c r="C49" i="2"/>
  <c r="D49" i="2" s="1"/>
  <c r="F80" i="2"/>
  <c r="F79" i="2" s="1"/>
  <c r="G80" i="2"/>
  <c r="G79" i="2" s="1"/>
  <c r="E80" i="2"/>
  <c r="E79" i="2" s="1"/>
  <c r="F83" i="2"/>
  <c r="G83" i="2"/>
  <c r="E83" i="2"/>
  <c r="F44" i="2"/>
  <c r="G44" i="2"/>
  <c r="F35" i="2" l="1"/>
  <c r="F34" i="2" s="1"/>
  <c r="G35" i="2"/>
  <c r="G34" i="2" s="1"/>
  <c r="E35" i="2"/>
  <c r="F42" i="2"/>
  <c r="G42" i="2"/>
  <c r="E42" i="2"/>
  <c r="E34" i="2" l="1"/>
  <c r="D39" i="2" l="1"/>
  <c r="D38" i="2"/>
  <c r="D41" i="2"/>
  <c r="C76" i="2"/>
  <c r="E76" i="2"/>
  <c r="F76" i="2"/>
  <c r="G76" i="2"/>
  <c r="F71" i="2"/>
  <c r="G71" i="2"/>
  <c r="E71" i="2"/>
  <c r="D76" i="2" l="1"/>
  <c r="E70" i="2"/>
  <c r="G70" i="2"/>
  <c r="F70" i="2"/>
  <c r="F52" i="2" s="1"/>
  <c r="F51" i="2" s="1"/>
  <c r="C67" i="2" l="1"/>
  <c r="C62" i="2" s="1"/>
  <c r="C71" i="2"/>
  <c r="D78" i="2"/>
  <c r="D74" i="2"/>
  <c r="D37" i="2"/>
  <c r="D40" i="2"/>
  <c r="D36" i="2"/>
  <c r="F27" i="2"/>
  <c r="G27" i="2"/>
  <c r="F32" i="2"/>
  <c r="G32" i="2"/>
  <c r="E32" i="2"/>
  <c r="C32" i="2"/>
  <c r="D32" i="2" s="1"/>
  <c r="D31" i="2"/>
  <c r="D33" i="2"/>
  <c r="D30" i="2"/>
  <c r="E26" i="2" l="1"/>
  <c r="E25" i="2" s="1"/>
  <c r="E24" i="2" s="1"/>
  <c r="G26" i="2"/>
  <c r="G25" i="2" s="1"/>
  <c r="G24" i="2" s="1"/>
  <c r="F26" i="2"/>
  <c r="G59" i="2" l="1"/>
  <c r="G53" i="2" s="1"/>
  <c r="F59" i="2"/>
  <c r="F53" i="2" s="1"/>
  <c r="E59" i="2"/>
  <c r="E53" i="2" s="1"/>
  <c r="C59" i="2"/>
  <c r="D61" i="2"/>
  <c r="D60" i="2"/>
  <c r="D58" i="2"/>
  <c r="G19" i="2"/>
  <c r="G18" i="2" s="1"/>
  <c r="G17" i="2" s="1"/>
  <c r="G16" i="2" s="1"/>
  <c r="F19" i="2"/>
  <c r="F18" i="2" s="1"/>
  <c r="F17" i="2" s="1"/>
  <c r="F16" i="2" s="1"/>
  <c r="E19" i="2"/>
  <c r="E18" i="2" s="1"/>
  <c r="E17" i="2" s="1"/>
  <c r="E16" i="2" s="1"/>
  <c r="G13" i="2"/>
  <c r="G12" i="2" s="1"/>
  <c r="G11" i="2" s="1"/>
  <c r="G10" i="2" s="1"/>
  <c r="F13" i="2"/>
  <c r="F12" i="2" s="1"/>
  <c r="F11" i="2" s="1"/>
  <c r="F10" i="2" s="1"/>
  <c r="F9" i="2" s="1"/>
  <c r="E13" i="2"/>
  <c r="E12" i="2" s="1"/>
  <c r="E11" i="2" s="1"/>
  <c r="E10" i="2" s="1"/>
  <c r="C13" i="2"/>
  <c r="D13" i="2" s="1"/>
  <c r="C19" i="2"/>
  <c r="C18" i="2" s="1"/>
  <c r="C17" i="2" s="1"/>
  <c r="C16" i="2" s="1"/>
  <c r="D23" i="2"/>
  <c r="D22" i="2"/>
  <c r="D21" i="2"/>
  <c r="E52" i="2" l="1"/>
  <c r="E51" i="2" s="1"/>
  <c r="G52" i="2"/>
  <c r="G51" i="2" s="1"/>
  <c r="D59" i="2"/>
  <c r="C12" i="2"/>
  <c r="C11" i="2" s="1"/>
  <c r="C10" i="2" s="1"/>
  <c r="C80" i="2"/>
  <c r="C83" i="2"/>
  <c r="C95" i="2"/>
  <c r="D96" i="2"/>
  <c r="C104" i="2"/>
  <c r="C99" i="2" s="1"/>
  <c r="C98" i="2" s="1"/>
  <c r="C97" i="2" s="1"/>
  <c r="C45" i="2"/>
  <c r="C44" i="2" s="1"/>
  <c r="C27" i="2"/>
  <c r="C26" i="2" s="1"/>
  <c r="C35" i="2"/>
  <c r="C34" i="2" s="1"/>
  <c r="D53" i="2" l="1"/>
  <c r="C90" i="2"/>
  <c r="C89" i="2" s="1"/>
  <c r="C25" i="2"/>
  <c r="C24" i="2" s="1"/>
  <c r="C70" i="2"/>
  <c r="C52" i="2" s="1"/>
  <c r="C79" i="2"/>
  <c r="C51" i="2" l="1"/>
  <c r="D51" i="2" s="1"/>
  <c r="D52" i="2"/>
  <c r="D90" i="2"/>
  <c r="D89" i="2"/>
  <c r="C88" i="2"/>
  <c r="D99" i="2"/>
  <c r="D9" i="2" l="1"/>
  <c r="D88" i="2"/>
  <c r="D10" i="2"/>
  <c r="D11" i="2"/>
  <c r="D12" i="2"/>
  <c r="D16" i="2"/>
  <c r="D17" i="2"/>
  <c r="D18" i="2"/>
  <c r="D19" i="2"/>
  <c r="D20" i="2"/>
  <c r="D24" i="2"/>
  <c r="D25" i="2"/>
  <c r="D26" i="2"/>
  <c r="D27" i="2"/>
  <c r="D28" i="2"/>
  <c r="D29" i="2"/>
  <c r="D34" i="2"/>
  <c r="D35" i="2"/>
  <c r="D42" i="2"/>
  <c r="D43" i="2"/>
  <c r="D44" i="2"/>
  <c r="D45" i="2"/>
  <c r="D55" i="2"/>
  <c r="D56" i="2"/>
  <c r="D57" i="2"/>
  <c r="D62" i="2"/>
  <c r="D63" i="2"/>
  <c r="D64" i="2"/>
  <c r="D65" i="2"/>
  <c r="D66" i="2"/>
  <c r="D67" i="2"/>
  <c r="D68" i="2"/>
  <c r="D69" i="2"/>
  <c r="D70" i="2"/>
  <c r="D71" i="2"/>
  <c r="D72" i="2"/>
  <c r="D73" i="2"/>
  <c r="D75" i="2"/>
  <c r="D77" i="2"/>
  <c r="D79" i="2"/>
  <c r="D80" i="2"/>
  <c r="D81" i="2"/>
  <c r="D82" i="2"/>
  <c r="D83" i="2"/>
  <c r="D84" i="2"/>
  <c r="D92" i="2"/>
  <c r="D93" i="2"/>
  <c r="D95" i="2"/>
  <c r="D97" i="2"/>
  <c r="D98" i="2"/>
  <c r="D100" i="2"/>
  <c r="D101" i="2"/>
  <c r="D104" i="2"/>
  <c r="D105" i="2"/>
</calcChain>
</file>

<file path=xl/sharedStrings.xml><?xml version="1.0" encoding="utf-8"?>
<sst xmlns="http://schemas.openxmlformats.org/spreadsheetml/2006/main" count="192" uniqueCount="65">
  <si>
    <t/>
  </si>
  <si>
    <t>080</t>
  </si>
  <si>
    <t>MINISTARSTVO ZNANOSTI I OBRAZOVANJA</t>
  </si>
  <si>
    <t>3</t>
  </si>
  <si>
    <t>Rashodi poslovanja</t>
  </si>
  <si>
    <t>32</t>
  </si>
  <si>
    <t>Materijalni rashodi</t>
  </si>
  <si>
    <t>31</t>
  </si>
  <si>
    <t>Rashodi za zaposlene</t>
  </si>
  <si>
    <t>34</t>
  </si>
  <si>
    <t>Financijski rashodi</t>
  </si>
  <si>
    <t>37</t>
  </si>
  <si>
    <t>Naknade građanima i kućanstvima na temelju osiguranja i druge naknade</t>
  </si>
  <si>
    <t>4</t>
  </si>
  <si>
    <t>Rashodi za nabavu nefinancijske imovine</t>
  </si>
  <si>
    <t>42</t>
  </si>
  <si>
    <t>Rashodi za nabavu proizvedene dugotrajne imovine</t>
  </si>
  <si>
    <t>Rashodi za dodatna ulaganja na nefinancijskoj imovini</t>
  </si>
  <si>
    <t>36</t>
  </si>
  <si>
    <t>Pomoći dane u inozemstvo i unutar općeg proračuna</t>
  </si>
  <si>
    <t>0942</t>
  </si>
  <si>
    <t>Drugi stupanj visoke naobrazbe</t>
  </si>
  <si>
    <t>3705</t>
  </si>
  <si>
    <t>VISOKO OBRAZOVANJE</t>
  </si>
  <si>
    <t>OP KONKURENTNOST I KOHEZIJA 2014.-2020., PRIORITET 1, 9 i 10</t>
  </si>
  <si>
    <t>08006</t>
  </si>
  <si>
    <t>Sveučilišta i veleučilišta u Republici Hrvatskoj</t>
  </si>
  <si>
    <t>A621001</t>
  </si>
  <si>
    <t>REDOVNA DJELATNOST SVEUČILIŠTA U ZAGREBU</t>
  </si>
  <si>
    <t>A622122</t>
  </si>
  <si>
    <t>PROGRAMSKO FINANCIRANJE JAVNIH VISOKIH UČILIŠTA</t>
  </si>
  <si>
    <t>43</t>
  </si>
  <si>
    <t>A679078</t>
  </si>
  <si>
    <t>EU PROJEKTI SVEUČILIŠTA U ZAGREBU (IZ EVIDENCIJSKIH PRIHODA)</t>
  </si>
  <si>
    <t>A679088</t>
  </si>
  <si>
    <t>REDOVNA DJELATNOST SVEUČILIŠTA U ZAGREBU (IZ EVIDENCIJSKIH PRIHODA)</t>
  </si>
  <si>
    <t>51</t>
  </si>
  <si>
    <t>K679084</t>
  </si>
  <si>
    <t>K679106</t>
  </si>
  <si>
    <t>OP UČINKOVITI LJUDSKI POTENCIJALI 2014.-2020., PRIORITET 3</t>
  </si>
  <si>
    <t>II. POSEBNI DIO</t>
  </si>
  <si>
    <t>Plan za 2023.</t>
  </si>
  <si>
    <t>Projekcija 
za 2024.</t>
  </si>
  <si>
    <t>Projekcija 
za 2025.</t>
  </si>
  <si>
    <t>U EUR</t>
  </si>
  <si>
    <t>U HRK</t>
  </si>
  <si>
    <t>Tekući plan 
2022.</t>
  </si>
  <si>
    <t>11</t>
  </si>
  <si>
    <t>Opći prihodi i primici</t>
  </si>
  <si>
    <t>Pomoći EU</t>
  </si>
  <si>
    <t>Ostali prihodi za posebne namjene</t>
  </si>
  <si>
    <t>52</t>
  </si>
  <si>
    <t>Ostale pomoći</t>
  </si>
  <si>
    <t>Europski socijalni fond (ESF)</t>
  </si>
  <si>
    <t>563</t>
  </si>
  <si>
    <t>Vlastiti prihodi</t>
  </si>
  <si>
    <t>61</t>
  </si>
  <si>
    <t>Donacije</t>
  </si>
  <si>
    <t xml:space="preserve">Financijski rashodi </t>
  </si>
  <si>
    <t xml:space="preserve">Rashodi za nabavu proizvedene dugotrajne imovine </t>
  </si>
  <si>
    <t xml:space="preserve">Rashodi za dodatna ulaganja na postrojenjima i opremi </t>
  </si>
  <si>
    <t xml:space="preserve">Ostali rashodi </t>
  </si>
  <si>
    <t>1845 SVEUČILIŠTE U ZAGREBU - PREHRAMBENO-BIOTEHNOLOŠKI FAKULTET</t>
  </si>
  <si>
    <t>Europski fond za regionalni razvoj (EFRR)</t>
  </si>
  <si>
    <t>Prihodi od nefinancijske imovine i nadoknade šteta s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</si>
</sst>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charset val="238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4" fillId="2" borderId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9" borderId="0" applyNumberFormat="0" applyBorder="0" applyAlignment="0" applyProtection="0"/>
    <xf numFmtId="0" fontId="12" fillId="14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2" fillId="1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2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7" fillId="2" borderId="0"/>
    <xf numFmtId="4" fontId="5" fillId="28" borderId="1" applyNumberFormat="0" applyProtection="0">
      <alignment vertical="center"/>
    </xf>
    <xf numFmtId="4" fontId="16" fillId="29" borderId="1" applyNumberFormat="0" applyProtection="0">
      <alignment vertical="center"/>
    </xf>
    <xf numFmtId="4" fontId="5" fillId="29" borderId="1" applyNumberFormat="0" applyProtection="0">
      <alignment horizontal="left" vertical="center" indent="1"/>
    </xf>
    <xf numFmtId="0" fontId="9" fillId="28" borderId="2" applyNumberFormat="0" applyProtection="0">
      <alignment horizontal="left" vertical="top" indent="1"/>
    </xf>
    <xf numFmtId="4" fontId="5" fillId="30" borderId="1" applyNumberFormat="0" applyProtection="0">
      <alignment horizontal="left" vertical="center" indent="1"/>
    </xf>
    <xf numFmtId="4" fontId="5" fillId="31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3" borderId="3" applyNumberFormat="0" applyProtection="0">
      <alignment horizontal="right" vertical="center"/>
    </xf>
    <xf numFmtId="4" fontId="5" fillId="9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7" borderId="1" applyNumberFormat="0" applyProtection="0">
      <alignment horizontal="right" vertical="center"/>
    </xf>
    <xf numFmtId="4" fontId="5" fillId="4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7" borderId="3" applyNumberFormat="0" applyProtection="0">
      <alignment horizontal="left" vertical="center" indent="1"/>
    </xf>
    <xf numFmtId="4" fontId="8" fillId="8" borderId="3" applyNumberFormat="0" applyProtection="0">
      <alignment horizontal="left" vertical="center" indent="1"/>
    </xf>
    <xf numFmtId="4" fontId="8" fillId="8" borderId="3" applyNumberFormat="0" applyProtection="0">
      <alignment horizontal="left" vertical="center" indent="1"/>
    </xf>
    <xf numFmtId="4" fontId="5" fillId="3" borderId="1" applyNumberFormat="0" applyProtection="0">
      <alignment horizontal="right" vertical="center"/>
    </xf>
    <xf numFmtId="4" fontId="5" fillId="5" borderId="3" applyNumberFormat="0" applyProtection="0">
      <alignment horizontal="left" vertical="center" indent="1"/>
    </xf>
    <xf numFmtId="4" fontId="5" fillId="3" borderId="3" applyNumberFormat="0" applyProtection="0">
      <alignment horizontal="left" vertical="center" indent="1"/>
    </xf>
    <xf numFmtId="0" fontId="5" fillId="6" borderId="1" applyNumberFormat="0" applyProtection="0">
      <alignment horizontal="left" vertical="center" indent="1"/>
    </xf>
    <xf numFmtId="0" fontId="5" fillId="8" borderId="2" applyNumberFormat="0" applyProtection="0">
      <alignment horizontal="left" vertical="top" indent="1"/>
    </xf>
    <xf numFmtId="0" fontId="5" fillId="38" borderId="1" applyNumberFormat="0" applyProtection="0">
      <alignment horizontal="left" vertical="center" indent="1"/>
    </xf>
    <xf numFmtId="0" fontId="5" fillId="3" borderId="2" applyNumberFormat="0" applyProtection="0">
      <alignment horizontal="left" vertical="top" indent="1"/>
    </xf>
    <xf numFmtId="0" fontId="5" fillId="39" borderId="1" applyNumberFormat="0" applyProtection="0">
      <alignment horizontal="left" vertical="center" indent="1"/>
    </xf>
    <xf numFmtId="0" fontId="5" fillId="39" borderId="2" applyNumberFormat="0" applyProtection="0">
      <alignment horizontal="left" vertical="top" indent="1"/>
    </xf>
    <xf numFmtId="0" fontId="5" fillId="5" borderId="1" applyNumberFormat="0" applyProtection="0">
      <alignment horizontal="left" vertical="center" indent="1"/>
    </xf>
    <xf numFmtId="0" fontId="5" fillId="5" borderId="2" applyNumberFormat="0" applyProtection="0">
      <alignment horizontal="left" vertical="top" indent="1"/>
    </xf>
    <xf numFmtId="0" fontId="5" fillId="40" borderId="4" applyNumberFormat="0">
      <protection locked="0"/>
    </xf>
    <xf numFmtId="0" fontId="6" fillId="8" borderId="5" applyBorder="0"/>
    <xf numFmtId="4" fontId="7" fillId="41" borderId="2" applyNumberFormat="0" applyProtection="0">
      <alignment vertical="center"/>
    </xf>
    <xf numFmtId="4" fontId="16" fillId="42" borderId="6" applyNumberFormat="0" applyProtection="0">
      <alignment vertical="center"/>
    </xf>
    <xf numFmtId="4" fontId="7" fillId="6" borderId="2" applyNumberFormat="0" applyProtection="0">
      <alignment horizontal="left" vertical="center" indent="1"/>
    </xf>
    <xf numFmtId="0" fontId="7" fillId="41" borderId="2" applyNumberFormat="0" applyProtection="0">
      <alignment horizontal="left" vertical="top" indent="1"/>
    </xf>
    <xf numFmtId="4" fontId="5" fillId="0" borderId="1" applyNumberFormat="0" applyProtection="0">
      <alignment horizontal="right" vertical="center"/>
    </xf>
    <xf numFmtId="4" fontId="16" fillId="43" borderId="1" applyNumberFormat="0" applyProtection="0">
      <alignment horizontal="right" vertical="center"/>
    </xf>
    <xf numFmtId="4" fontId="5" fillId="30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4" fontId="10" fillId="44" borderId="3" applyNumberFormat="0" applyProtection="0">
      <alignment horizontal="left" vertical="center" indent="1"/>
    </xf>
    <xf numFmtId="0" fontId="5" fillId="45" borderId="6"/>
    <xf numFmtId="4" fontId="11" fillId="40" borderId="1" applyNumberFormat="0" applyProtection="0">
      <alignment horizontal="right" vertical="center"/>
    </xf>
    <xf numFmtId="0" fontId="15" fillId="0" borderId="0" applyNumberFormat="0" applyFill="0" applyBorder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center"/>
    </xf>
    <xf numFmtId="0" fontId="1" fillId="0" borderId="0" xfId="0" applyFont="1"/>
    <xf numFmtId="0" fontId="20" fillId="30" borderId="1" xfId="28" quotePrefix="1" applyNumberFormat="1" applyFont="1">
      <alignment horizontal="left" vertical="center" indent="1"/>
    </xf>
    <xf numFmtId="0" fontId="20" fillId="30" borderId="1" xfId="60" quotePrefix="1" applyNumberFormat="1" applyFont="1" applyAlignment="1">
      <alignment horizontal="left" vertical="center" wrapText="1" indent="1"/>
    </xf>
    <xf numFmtId="0" fontId="3" fillId="0" borderId="0" xfId="0" applyFont="1"/>
    <xf numFmtId="0" fontId="19" fillId="39" borderId="1" xfId="48" quotePrefix="1" applyFont="1">
      <alignment horizontal="left" vertical="center" indent="1"/>
    </xf>
    <xf numFmtId="0" fontId="19" fillId="39" borderId="1" xfId="48" quotePrefix="1" applyFont="1" applyAlignment="1">
      <alignment horizontal="left" vertical="center" indent="4"/>
    </xf>
    <xf numFmtId="0" fontId="20" fillId="46" borderId="1" xfId="46" quotePrefix="1" applyFont="1" applyFill="1">
      <alignment horizontal="left" vertical="center" indent="1"/>
    </xf>
    <xf numFmtId="0" fontId="20" fillId="46" borderId="1" xfId="46" quotePrefix="1" applyFont="1" applyFill="1" applyAlignment="1">
      <alignment horizontal="left" vertical="center" indent="3"/>
    </xf>
    <xf numFmtId="0" fontId="2" fillId="0" borderId="0" xfId="0" applyFont="1" applyAlignment="1">
      <alignment horizontal="right"/>
    </xf>
    <xf numFmtId="3" fontId="20" fillId="28" borderId="1" xfId="24" applyNumberFormat="1" applyFont="1">
      <alignment vertical="center"/>
    </xf>
    <xf numFmtId="0" fontId="20" fillId="38" borderId="1" xfId="46" quotePrefix="1" applyFont="1">
      <alignment horizontal="left" vertical="center" indent="1"/>
    </xf>
    <xf numFmtId="0" fontId="20" fillId="38" borderId="1" xfId="46" quotePrefix="1" applyFont="1" applyAlignment="1">
      <alignment horizontal="left" vertical="center" indent="3"/>
    </xf>
    <xf numFmtId="3" fontId="19" fillId="28" borderId="1" xfId="24" applyNumberFormat="1" applyFont="1">
      <alignment vertical="center"/>
    </xf>
    <xf numFmtId="0" fontId="21" fillId="0" borderId="0" xfId="0" applyFont="1"/>
    <xf numFmtId="3" fontId="5" fillId="0" borderId="1" xfId="58" applyNumberFormat="1">
      <alignment horizontal="right" vertical="center"/>
    </xf>
    <xf numFmtId="3" fontId="5" fillId="28" borderId="1" xfId="24" applyNumberFormat="1">
      <alignment vertical="center"/>
    </xf>
    <xf numFmtId="0" fontId="5" fillId="5" borderId="1" xfId="50" quotePrefix="1">
      <alignment horizontal="left" vertical="center" indent="1"/>
    </xf>
    <xf numFmtId="0" fontId="5" fillId="5" borderId="1" xfId="50" quotePrefix="1" applyAlignment="1">
      <alignment horizontal="left" vertical="center" indent="5"/>
    </xf>
    <xf numFmtId="0" fontId="5" fillId="5" borderId="1" xfId="50" quotePrefix="1" applyAlignment="1">
      <alignment horizontal="left" vertical="center" indent="6"/>
    </xf>
    <xf numFmtId="0" fontId="5" fillId="5" borderId="1" xfId="50" quotePrefix="1" applyAlignment="1">
      <alignment horizontal="left" vertical="center" indent="7"/>
    </xf>
    <xf numFmtId="0" fontId="5" fillId="5" borderId="1" xfId="50" quotePrefix="1" applyAlignment="1">
      <alignment horizontal="left" vertical="center" indent="8"/>
    </xf>
    <xf numFmtId="0" fontId="5" fillId="5" borderId="1" xfId="50" quotePrefix="1" applyAlignment="1">
      <alignment horizontal="left" vertical="center" indent="9"/>
    </xf>
    <xf numFmtId="3" fontId="0" fillId="0" borderId="0" xfId="0" applyNumberFormat="1"/>
    <xf numFmtId="3" fontId="5" fillId="47" borderId="1" xfId="58" applyNumberFormat="1" applyFill="1">
      <alignment horizontal="right" vertical="center"/>
    </xf>
    <xf numFmtId="0" fontId="18" fillId="0" borderId="0" xfId="0" applyFont="1" applyAlignment="1">
      <alignment horizontal="center"/>
    </xf>
  </cellXfs>
  <cellStyles count="66">
    <cellStyle name="Accent1 - 20%" xfId="2" xr:uid="{00000000-0005-0000-0000-000000000000}"/>
    <cellStyle name="Accent1 - 40%" xfId="3" xr:uid="{00000000-0005-0000-0000-000001000000}"/>
    <cellStyle name="Accent1 - 60%" xfId="4" xr:uid="{00000000-0005-0000-0000-000002000000}"/>
    <cellStyle name="Accent2 - 20%" xfId="5" xr:uid="{00000000-0005-0000-0000-000003000000}"/>
    <cellStyle name="Accent2 - 40%" xfId="6" xr:uid="{00000000-0005-0000-0000-000004000000}"/>
    <cellStyle name="Accent2 - 60%" xfId="7" xr:uid="{00000000-0005-0000-0000-000005000000}"/>
    <cellStyle name="Accent3 - 20%" xfId="8" xr:uid="{00000000-0005-0000-0000-000006000000}"/>
    <cellStyle name="Accent3 - 40%" xfId="9" xr:uid="{00000000-0005-0000-0000-000007000000}"/>
    <cellStyle name="Accent3 - 60%" xfId="10" xr:uid="{00000000-0005-0000-0000-000008000000}"/>
    <cellStyle name="Accent4 - 20%" xfId="11" xr:uid="{00000000-0005-0000-0000-000009000000}"/>
    <cellStyle name="Accent4 - 40%" xfId="12" xr:uid="{00000000-0005-0000-0000-00000A000000}"/>
    <cellStyle name="Accent4 - 60%" xfId="13" xr:uid="{00000000-0005-0000-0000-00000B000000}"/>
    <cellStyle name="Accent5 - 20%" xfId="14" xr:uid="{00000000-0005-0000-0000-00000C000000}"/>
    <cellStyle name="Accent5 - 40%" xfId="15" xr:uid="{00000000-0005-0000-0000-00000D000000}"/>
    <cellStyle name="Accent5 - 60%" xfId="16" xr:uid="{00000000-0005-0000-0000-00000E000000}"/>
    <cellStyle name="Accent6 - 20%" xfId="17" xr:uid="{00000000-0005-0000-0000-00000F000000}"/>
    <cellStyle name="Accent6 - 40%" xfId="18" xr:uid="{00000000-0005-0000-0000-000010000000}"/>
    <cellStyle name="Accent6 - 60%" xfId="19" xr:uid="{00000000-0005-0000-0000-000011000000}"/>
    <cellStyle name="Emphasis 1" xfId="20" xr:uid="{00000000-0005-0000-0000-000012000000}"/>
    <cellStyle name="Emphasis 2" xfId="21" xr:uid="{00000000-0005-0000-0000-000013000000}"/>
    <cellStyle name="Emphasis 3" xfId="22" xr:uid="{00000000-0005-0000-0000-000014000000}"/>
    <cellStyle name="Normal" xfId="0" builtinId="0"/>
    <cellStyle name="Normal 2" xfId="23" xr:uid="{00000000-0005-0000-0000-000016000000}"/>
    <cellStyle name="Normal 3" xfId="1" xr:uid="{00000000-0005-0000-0000-000017000000}"/>
    <cellStyle name="SAPBEXaggData" xfId="24" xr:uid="{00000000-0005-0000-0000-000018000000}"/>
    <cellStyle name="SAPBEXaggDataEmph" xfId="25" xr:uid="{00000000-0005-0000-0000-000019000000}"/>
    <cellStyle name="SAPBEXaggItem" xfId="26" xr:uid="{00000000-0005-0000-0000-00001A000000}"/>
    <cellStyle name="SAPBEXaggItemX" xfId="27" xr:uid="{00000000-0005-0000-0000-00001B000000}"/>
    <cellStyle name="SAPBEXchaText" xfId="28" xr:uid="{00000000-0005-0000-0000-00001C000000}"/>
    <cellStyle name="SAPBEXexcBad7" xfId="29" xr:uid="{00000000-0005-0000-0000-00001D000000}"/>
    <cellStyle name="SAPBEXexcBad8" xfId="30" xr:uid="{00000000-0005-0000-0000-00001E000000}"/>
    <cellStyle name="SAPBEXexcBad9" xfId="31" xr:uid="{00000000-0005-0000-0000-00001F000000}"/>
    <cellStyle name="SAPBEXexcCritical4" xfId="32" xr:uid="{00000000-0005-0000-0000-000020000000}"/>
    <cellStyle name="SAPBEXexcCritical5" xfId="33" xr:uid="{00000000-0005-0000-0000-000021000000}"/>
    <cellStyle name="SAPBEXexcCritical6" xfId="34" xr:uid="{00000000-0005-0000-0000-000022000000}"/>
    <cellStyle name="SAPBEXexcGood1" xfId="35" xr:uid="{00000000-0005-0000-0000-000023000000}"/>
    <cellStyle name="SAPBEXexcGood2" xfId="36" xr:uid="{00000000-0005-0000-0000-000024000000}"/>
    <cellStyle name="SAPBEXexcGood3" xfId="37" xr:uid="{00000000-0005-0000-0000-000025000000}"/>
    <cellStyle name="SAPBEXfilterDrill" xfId="38" xr:uid="{00000000-0005-0000-0000-000026000000}"/>
    <cellStyle name="SAPBEXfilterItem" xfId="39" xr:uid="{00000000-0005-0000-0000-000027000000}"/>
    <cellStyle name="SAPBEXfilterText" xfId="40" xr:uid="{00000000-0005-0000-0000-000028000000}"/>
    <cellStyle name="SAPBEXformats" xfId="41" xr:uid="{00000000-0005-0000-0000-000029000000}"/>
    <cellStyle name="SAPBEXheaderItem" xfId="42" xr:uid="{00000000-0005-0000-0000-00002A000000}"/>
    <cellStyle name="SAPBEXheaderText" xfId="43" xr:uid="{00000000-0005-0000-0000-00002B000000}"/>
    <cellStyle name="SAPBEXHLevel0" xfId="44" xr:uid="{00000000-0005-0000-0000-00002C000000}"/>
    <cellStyle name="SAPBEXHLevel0X" xfId="45" xr:uid="{00000000-0005-0000-0000-00002D000000}"/>
    <cellStyle name="SAPBEXHLevel1" xfId="46" xr:uid="{00000000-0005-0000-0000-00002E000000}"/>
    <cellStyle name="SAPBEXHLevel1X" xfId="47" xr:uid="{00000000-0005-0000-0000-00002F000000}"/>
    <cellStyle name="SAPBEXHLevel2" xfId="48" xr:uid="{00000000-0005-0000-0000-000030000000}"/>
    <cellStyle name="SAPBEXHLevel2X" xfId="49" xr:uid="{00000000-0005-0000-0000-000031000000}"/>
    <cellStyle name="SAPBEXHLevel3" xfId="50" xr:uid="{00000000-0005-0000-0000-000032000000}"/>
    <cellStyle name="SAPBEXHLevel3X" xfId="51" xr:uid="{00000000-0005-0000-0000-000033000000}"/>
    <cellStyle name="SAPBEXinputData" xfId="52" xr:uid="{00000000-0005-0000-0000-000034000000}"/>
    <cellStyle name="SAPBEXItemHeader" xfId="53" xr:uid="{00000000-0005-0000-0000-000035000000}"/>
    <cellStyle name="SAPBEXresData" xfId="54" xr:uid="{00000000-0005-0000-0000-000036000000}"/>
    <cellStyle name="SAPBEXresDataEmph" xfId="55" xr:uid="{00000000-0005-0000-0000-000037000000}"/>
    <cellStyle name="SAPBEXresItem" xfId="56" xr:uid="{00000000-0005-0000-0000-000038000000}"/>
    <cellStyle name="SAPBEXresItemX" xfId="57" xr:uid="{00000000-0005-0000-0000-000039000000}"/>
    <cellStyle name="SAPBEXstdData" xfId="58" xr:uid="{00000000-0005-0000-0000-00003A000000}"/>
    <cellStyle name="SAPBEXstdDataEmph" xfId="59" xr:uid="{00000000-0005-0000-0000-00003B000000}"/>
    <cellStyle name="SAPBEXstdItem" xfId="60" xr:uid="{00000000-0005-0000-0000-00003C000000}"/>
    <cellStyle name="SAPBEXstdItemX" xfId="61" xr:uid="{00000000-0005-0000-0000-00003D000000}"/>
    <cellStyle name="SAPBEXtitle" xfId="62" xr:uid="{00000000-0005-0000-0000-00003E000000}"/>
    <cellStyle name="SAPBEXunassignedItem" xfId="63" xr:uid="{00000000-0005-0000-0000-00003F000000}"/>
    <cellStyle name="SAPBEXundefined" xfId="64" xr:uid="{00000000-0005-0000-0000-000040000000}"/>
    <cellStyle name="Sheet Title" xfId="65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05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N14" sqref="N14"/>
    </sheetView>
  </sheetViews>
  <sheetFormatPr defaultRowHeight="15" x14ac:dyDescent="0.25"/>
  <cols>
    <col min="1" max="1" width="14.85546875" customWidth="1"/>
    <col min="2" max="2" width="53" customWidth="1"/>
    <col min="3" max="7" width="12.7109375" customWidth="1"/>
  </cols>
  <sheetData>
    <row r="1" spans="1:7" s="5" customFormat="1" ht="15.75" x14ac:dyDescent="0.25">
      <c r="A1" s="15"/>
      <c r="B1" s="15" t="s">
        <v>62</v>
      </c>
    </row>
    <row r="2" spans="1:7" s="5" customFormat="1" ht="12" customHeight="1" x14ac:dyDescent="0.25">
      <c r="A2" s="15"/>
      <c r="B2" s="15"/>
    </row>
    <row r="3" spans="1:7" ht="23.25" x14ac:dyDescent="0.35">
      <c r="A3" s="26" t="s">
        <v>40</v>
      </c>
      <c r="B3" s="26"/>
      <c r="C3" s="26"/>
      <c r="D3" s="26"/>
      <c r="E3" s="26"/>
      <c r="F3" s="26"/>
      <c r="G3" s="26"/>
    </row>
    <row r="4" spans="1:7" ht="13.5" customHeight="1" x14ac:dyDescent="0.35">
      <c r="A4" s="1"/>
      <c r="B4" s="1"/>
      <c r="C4" s="1"/>
      <c r="D4" s="1"/>
      <c r="E4" s="1"/>
      <c r="F4" s="1"/>
      <c r="G4" s="1"/>
    </row>
    <row r="5" spans="1:7" x14ac:dyDescent="0.25">
      <c r="C5" s="10" t="s">
        <v>45</v>
      </c>
      <c r="D5" s="10" t="s">
        <v>44</v>
      </c>
      <c r="E5" s="10" t="s">
        <v>44</v>
      </c>
      <c r="F5" s="10" t="s">
        <v>44</v>
      </c>
      <c r="G5" s="10" t="s">
        <v>44</v>
      </c>
    </row>
    <row r="6" spans="1:7" s="5" customFormat="1" ht="45" x14ac:dyDescent="0.25">
      <c r="A6" s="3" t="s">
        <v>0</v>
      </c>
      <c r="B6" s="3" t="s">
        <v>0</v>
      </c>
      <c r="C6" s="4" t="s">
        <v>46</v>
      </c>
      <c r="D6" s="4" t="s">
        <v>46</v>
      </c>
      <c r="E6" s="4" t="s">
        <v>41</v>
      </c>
      <c r="F6" s="4" t="s">
        <v>42</v>
      </c>
      <c r="G6" s="4" t="s">
        <v>43</v>
      </c>
    </row>
    <row r="7" spans="1:7" s="5" customFormat="1" x14ac:dyDescent="0.25">
      <c r="A7" s="13" t="s">
        <v>1</v>
      </c>
      <c r="B7" s="12" t="s">
        <v>2</v>
      </c>
      <c r="C7" s="11"/>
      <c r="D7" s="11"/>
      <c r="E7" s="11"/>
      <c r="F7" s="11"/>
      <c r="G7" s="11"/>
    </row>
    <row r="8" spans="1:7" s="5" customFormat="1" x14ac:dyDescent="0.25">
      <c r="A8" s="9" t="s">
        <v>25</v>
      </c>
      <c r="B8" s="8" t="s">
        <v>26</v>
      </c>
      <c r="C8" s="11"/>
      <c r="D8" s="11"/>
      <c r="E8" s="11"/>
      <c r="F8" s="11"/>
      <c r="G8" s="11"/>
    </row>
    <row r="9" spans="1:7" s="2" customFormat="1" x14ac:dyDescent="0.25">
      <c r="A9" s="7" t="s">
        <v>22</v>
      </c>
      <c r="B9" s="6" t="s">
        <v>23</v>
      </c>
      <c r="C9" s="14">
        <f>+C10+C16+C24+C51+C88+C97</f>
        <v>72145554.957499996</v>
      </c>
      <c r="D9" s="14">
        <f>+C9/7.5345</f>
        <v>9575360.6685911454</v>
      </c>
      <c r="E9" s="14">
        <f>+E10+E16+E24+E51+E88+E97</f>
        <v>9948820.0600000005</v>
      </c>
      <c r="F9" s="14">
        <f>+F10+F16+F24+F51+F88+F97</f>
        <v>9190341.8900000006</v>
      </c>
      <c r="G9" s="14">
        <f>+G10+G16+G24+G51+G88+G97</f>
        <v>8990127.9499999993</v>
      </c>
    </row>
    <row r="10" spans="1:7" x14ac:dyDescent="0.25">
      <c r="A10" s="19" t="s">
        <v>27</v>
      </c>
      <c r="B10" s="18" t="s">
        <v>28</v>
      </c>
      <c r="C10" s="17">
        <f>C11</f>
        <v>44279586</v>
      </c>
      <c r="D10" s="17">
        <f t="shared" ref="D10:D15" si="0">+C10/7.5345</f>
        <v>5876911.0093569579</v>
      </c>
      <c r="E10" s="17">
        <f t="shared" ref="E10:G12" si="1">E11</f>
        <v>7073084</v>
      </c>
      <c r="F10" s="17">
        <f t="shared" si="1"/>
        <v>7106680</v>
      </c>
      <c r="G10" s="17">
        <f t="shared" si="1"/>
        <v>7140447</v>
      </c>
    </row>
    <row r="11" spans="1:7" x14ac:dyDescent="0.25">
      <c r="A11" s="20" t="s">
        <v>20</v>
      </c>
      <c r="B11" s="18" t="s">
        <v>21</v>
      </c>
      <c r="C11" s="17">
        <f>C12</f>
        <v>44279586</v>
      </c>
      <c r="D11" s="17">
        <f t="shared" si="0"/>
        <v>5876911.0093569579</v>
      </c>
      <c r="E11" s="17">
        <f t="shared" si="1"/>
        <v>7073084</v>
      </c>
      <c r="F11" s="17">
        <f t="shared" si="1"/>
        <v>7106680</v>
      </c>
      <c r="G11" s="17">
        <f t="shared" si="1"/>
        <v>7140447</v>
      </c>
    </row>
    <row r="12" spans="1:7" x14ac:dyDescent="0.25">
      <c r="A12" s="21" t="s">
        <v>47</v>
      </c>
      <c r="B12" s="18" t="s">
        <v>48</v>
      </c>
      <c r="C12" s="17">
        <f>C13</f>
        <v>44279586</v>
      </c>
      <c r="D12" s="17">
        <f t="shared" si="0"/>
        <v>5876911.0093569579</v>
      </c>
      <c r="E12" s="17">
        <f t="shared" si="1"/>
        <v>7073084</v>
      </c>
      <c r="F12" s="17">
        <f t="shared" si="1"/>
        <v>7106680</v>
      </c>
      <c r="G12" s="17">
        <f t="shared" si="1"/>
        <v>7140447</v>
      </c>
    </row>
    <row r="13" spans="1:7" x14ac:dyDescent="0.25">
      <c r="A13" s="22" t="s">
        <v>3</v>
      </c>
      <c r="B13" s="18" t="s">
        <v>4</v>
      </c>
      <c r="C13" s="17">
        <f>+C14+C15</f>
        <v>44279586</v>
      </c>
      <c r="D13" s="17">
        <f>+C13/7.5345</f>
        <v>5876911.0093569579</v>
      </c>
      <c r="E13" s="17">
        <f>+E14+E15</f>
        <v>7073084</v>
      </c>
      <c r="F13" s="17">
        <f>+F14+F15</f>
        <v>7106680</v>
      </c>
      <c r="G13" s="17">
        <f>+G14+G15</f>
        <v>7140447</v>
      </c>
    </row>
    <row r="14" spans="1:7" x14ac:dyDescent="0.25">
      <c r="A14" s="23" t="s">
        <v>7</v>
      </c>
      <c r="B14" s="18" t="s">
        <v>8</v>
      </c>
      <c r="C14" s="16">
        <v>43114815</v>
      </c>
      <c r="D14" s="16">
        <f>+C14/7.5345</f>
        <v>5722319.3310770448</v>
      </c>
      <c r="E14" s="16">
        <v>6887027</v>
      </c>
      <c r="F14" s="16">
        <v>6919739</v>
      </c>
      <c r="G14" s="16">
        <v>6952618</v>
      </c>
    </row>
    <row r="15" spans="1:7" x14ac:dyDescent="0.25">
      <c r="A15" s="23" t="s">
        <v>5</v>
      </c>
      <c r="B15" s="18" t="s">
        <v>6</v>
      </c>
      <c r="C15" s="16">
        <v>1164771</v>
      </c>
      <c r="D15" s="16">
        <f t="shared" si="0"/>
        <v>154591.67827991239</v>
      </c>
      <c r="E15" s="16">
        <v>186057</v>
      </c>
      <c r="F15" s="16">
        <v>186941</v>
      </c>
      <c r="G15" s="16">
        <v>187829</v>
      </c>
    </row>
    <row r="16" spans="1:7" x14ac:dyDescent="0.25">
      <c r="A16" s="19" t="s">
        <v>29</v>
      </c>
      <c r="B16" s="18" t="s">
        <v>30</v>
      </c>
      <c r="C16" s="17">
        <f>C17</f>
        <v>4612227</v>
      </c>
      <c r="D16" s="17">
        <f t="shared" ref="D16:D23" si="2">+C16/7.5345</f>
        <v>612147.72048576549</v>
      </c>
      <c r="E16" s="17">
        <f t="shared" ref="E16:G18" si="3">E17</f>
        <v>555846</v>
      </c>
      <c r="F16" s="17">
        <f t="shared" si="3"/>
        <v>555846</v>
      </c>
      <c r="G16" s="17">
        <f t="shared" si="3"/>
        <v>555846</v>
      </c>
    </row>
    <row r="17" spans="1:13" x14ac:dyDescent="0.25">
      <c r="A17" s="20" t="s">
        <v>20</v>
      </c>
      <c r="B17" s="18" t="s">
        <v>21</v>
      </c>
      <c r="C17" s="17">
        <f>C18</f>
        <v>4612227</v>
      </c>
      <c r="D17" s="17">
        <f t="shared" si="2"/>
        <v>612147.72048576549</v>
      </c>
      <c r="E17" s="17">
        <f t="shared" si="3"/>
        <v>555846</v>
      </c>
      <c r="F17" s="17">
        <f t="shared" si="3"/>
        <v>555846</v>
      </c>
      <c r="G17" s="17">
        <f t="shared" si="3"/>
        <v>555846</v>
      </c>
    </row>
    <row r="18" spans="1:13" x14ac:dyDescent="0.25">
      <c r="A18" s="21" t="s">
        <v>47</v>
      </c>
      <c r="B18" s="18" t="s">
        <v>48</v>
      </c>
      <c r="C18" s="17">
        <f>C19</f>
        <v>4612227</v>
      </c>
      <c r="D18" s="17">
        <f t="shared" si="2"/>
        <v>612147.72048576549</v>
      </c>
      <c r="E18" s="17">
        <f t="shared" si="3"/>
        <v>555846</v>
      </c>
      <c r="F18" s="17">
        <f t="shared" si="3"/>
        <v>555846</v>
      </c>
      <c r="G18" s="17">
        <f t="shared" si="3"/>
        <v>555846</v>
      </c>
    </row>
    <row r="19" spans="1:13" x14ac:dyDescent="0.25">
      <c r="A19" s="22" t="s">
        <v>3</v>
      </c>
      <c r="B19" s="18" t="s">
        <v>4</v>
      </c>
      <c r="C19" s="17">
        <f>C20+C21+C22+C23</f>
        <v>4612227</v>
      </c>
      <c r="D19" s="17">
        <f t="shared" si="2"/>
        <v>612147.72048576549</v>
      </c>
      <c r="E19" s="17">
        <f>E20+E21+E22+E23</f>
        <v>555846</v>
      </c>
      <c r="F19" s="17">
        <f>F20+F21+F22+F23</f>
        <v>555846</v>
      </c>
      <c r="G19" s="17">
        <f>G20+G21+G22+G23</f>
        <v>555846</v>
      </c>
    </row>
    <row r="20" spans="1:13" x14ac:dyDescent="0.25">
      <c r="A20" s="23" t="s">
        <v>5</v>
      </c>
      <c r="B20" s="18" t="s">
        <v>6</v>
      </c>
      <c r="C20" s="16">
        <v>4152795</v>
      </c>
      <c r="D20" s="16">
        <f t="shared" si="2"/>
        <v>551170.615170217</v>
      </c>
      <c r="E20" s="16">
        <v>500477</v>
      </c>
      <c r="F20" s="16">
        <v>500477</v>
      </c>
      <c r="G20" s="16">
        <v>500477</v>
      </c>
      <c r="K20" s="24"/>
      <c r="L20" s="24"/>
      <c r="M20" s="24"/>
    </row>
    <row r="21" spans="1:13" x14ac:dyDescent="0.25">
      <c r="A21" s="23">
        <v>34</v>
      </c>
      <c r="B21" s="18" t="s">
        <v>58</v>
      </c>
      <c r="C21" s="16">
        <v>20025</v>
      </c>
      <c r="D21" s="16">
        <f t="shared" si="2"/>
        <v>2657.7742385028864</v>
      </c>
      <c r="E21" s="16">
        <v>2413</v>
      </c>
      <c r="F21" s="16">
        <v>2413</v>
      </c>
      <c r="G21" s="16">
        <v>2413</v>
      </c>
      <c r="K21" s="24"/>
      <c r="L21" s="24"/>
      <c r="M21" s="24"/>
    </row>
    <row r="22" spans="1:13" x14ac:dyDescent="0.25">
      <c r="A22" s="23">
        <v>42</v>
      </c>
      <c r="B22" s="18" t="s">
        <v>59</v>
      </c>
      <c r="C22" s="16">
        <v>426226</v>
      </c>
      <c r="D22" s="16">
        <f t="shared" si="2"/>
        <v>56569.911739332398</v>
      </c>
      <c r="E22" s="16">
        <v>51367</v>
      </c>
      <c r="F22" s="16">
        <v>51367</v>
      </c>
      <c r="G22" s="16">
        <v>51367</v>
      </c>
      <c r="K22" s="24"/>
      <c r="L22" s="24"/>
      <c r="M22" s="24"/>
    </row>
    <row r="23" spans="1:13" x14ac:dyDescent="0.25">
      <c r="A23" s="23">
        <v>45</v>
      </c>
      <c r="B23" s="18" t="s">
        <v>60</v>
      </c>
      <c r="C23" s="16">
        <v>13181</v>
      </c>
      <c r="D23" s="16">
        <f t="shared" si="2"/>
        <v>1749.419337713186</v>
      </c>
      <c r="E23" s="16">
        <v>1589</v>
      </c>
      <c r="F23" s="16">
        <v>1589</v>
      </c>
      <c r="G23" s="16">
        <v>1589</v>
      </c>
      <c r="K23" s="24"/>
      <c r="L23" s="24"/>
      <c r="M23" s="24"/>
    </row>
    <row r="24" spans="1:13" x14ac:dyDescent="0.25">
      <c r="A24" s="19" t="s">
        <v>32</v>
      </c>
      <c r="B24" s="18" t="s">
        <v>33</v>
      </c>
      <c r="C24" s="17">
        <f>+C25</f>
        <v>2951945.1974999998</v>
      </c>
      <c r="D24" s="17">
        <f t="shared" ref="D24:D45" si="4">+C24/7.5345</f>
        <v>391790.4568982679</v>
      </c>
      <c r="E24" s="17">
        <f>+E25</f>
        <v>209116</v>
      </c>
      <c r="F24" s="17">
        <f>+F25</f>
        <v>73082</v>
      </c>
      <c r="G24" s="17">
        <f t="shared" ref="G24" si="5">+G25</f>
        <v>11684</v>
      </c>
    </row>
    <row r="25" spans="1:13" x14ac:dyDescent="0.25">
      <c r="A25" s="20" t="s">
        <v>20</v>
      </c>
      <c r="B25" s="18" t="s">
        <v>21</v>
      </c>
      <c r="C25" s="17">
        <f>+C26+C34+C44</f>
        <v>2951945.1974999998</v>
      </c>
      <c r="D25" s="17">
        <f t="shared" si="4"/>
        <v>391790.4568982679</v>
      </c>
      <c r="E25" s="17">
        <f>E26+E34+E44</f>
        <v>209116</v>
      </c>
      <c r="F25" s="17">
        <f>F26+F34+F44</f>
        <v>73082</v>
      </c>
      <c r="G25" s="17">
        <f>G26+G34+G44</f>
        <v>11684</v>
      </c>
    </row>
    <row r="26" spans="1:13" x14ac:dyDescent="0.25">
      <c r="A26" s="21" t="s">
        <v>36</v>
      </c>
      <c r="B26" s="18" t="s">
        <v>49</v>
      </c>
      <c r="C26" s="17">
        <f>+C27+C32</f>
        <v>508939.57</v>
      </c>
      <c r="D26" s="17">
        <f t="shared" si="4"/>
        <v>67547.889043732168</v>
      </c>
      <c r="E26" s="17">
        <f>E27+E32</f>
        <v>63748</v>
      </c>
      <c r="F26" s="17">
        <f t="shared" ref="F26:G26" si="6">F27+F32</f>
        <v>65362</v>
      </c>
      <c r="G26" s="17">
        <f t="shared" si="6"/>
        <v>11684</v>
      </c>
    </row>
    <row r="27" spans="1:13" x14ac:dyDescent="0.25">
      <c r="A27" s="22" t="s">
        <v>3</v>
      </c>
      <c r="B27" s="18" t="s">
        <v>4</v>
      </c>
      <c r="C27" s="17">
        <f>+C28+C29</f>
        <v>392885.63</v>
      </c>
      <c r="D27" s="17">
        <f t="shared" si="4"/>
        <v>52144.884199349653</v>
      </c>
      <c r="E27" s="17">
        <f>E28+E29+E30+E31</f>
        <v>54018</v>
      </c>
      <c r="F27" s="17">
        <f t="shared" ref="F27:G27" si="7">F28+F29+F30+F31</f>
        <v>65362</v>
      </c>
      <c r="G27" s="17">
        <f t="shared" si="7"/>
        <v>11684</v>
      </c>
    </row>
    <row r="28" spans="1:13" x14ac:dyDescent="0.25">
      <c r="A28" s="23" t="s">
        <v>7</v>
      </c>
      <c r="B28" s="18" t="s">
        <v>8</v>
      </c>
      <c r="C28" s="16">
        <v>138726.07999999999</v>
      </c>
      <c r="D28" s="16">
        <f t="shared" si="4"/>
        <v>18412.114937952083</v>
      </c>
      <c r="E28" s="25">
        <v>21041</v>
      </c>
      <c r="F28" s="25">
        <v>21041</v>
      </c>
      <c r="G28" s="25">
        <v>3307</v>
      </c>
    </row>
    <row r="29" spans="1:13" x14ac:dyDescent="0.25">
      <c r="A29" s="23" t="s">
        <v>5</v>
      </c>
      <c r="B29" s="18" t="s">
        <v>6</v>
      </c>
      <c r="C29" s="16">
        <v>254159.55</v>
      </c>
      <c r="D29" s="16">
        <f t="shared" si="4"/>
        <v>33732.769261397567</v>
      </c>
      <c r="E29" s="25">
        <v>32417</v>
      </c>
      <c r="F29" s="25">
        <v>43921</v>
      </c>
      <c r="G29" s="25">
        <v>8377</v>
      </c>
    </row>
    <row r="30" spans="1:13" x14ac:dyDescent="0.25">
      <c r="A30" s="23">
        <v>34</v>
      </c>
      <c r="B30" s="18" t="s">
        <v>58</v>
      </c>
      <c r="C30" s="16">
        <v>6513.41</v>
      </c>
      <c r="D30" s="16">
        <f t="shared" si="4"/>
        <v>864.47806755590943</v>
      </c>
      <c r="E30" s="25">
        <v>560</v>
      </c>
      <c r="F30" s="25">
        <v>400</v>
      </c>
      <c r="G30" s="25">
        <v>0</v>
      </c>
    </row>
    <row r="31" spans="1:13" x14ac:dyDescent="0.25">
      <c r="A31" s="23" t="s">
        <v>18</v>
      </c>
      <c r="B31" s="18" t="s">
        <v>19</v>
      </c>
      <c r="C31" s="16">
        <v>23989.85</v>
      </c>
      <c r="D31" s="16">
        <f t="shared" si="4"/>
        <v>3184.0002654456166</v>
      </c>
      <c r="E31" s="25">
        <v>0</v>
      </c>
      <c r="F31" s="25">
        <v>0</v>
      </c>
      <c r="G31" s="25">
        <v>0</v>
      </c>
    </row>
    <row r="32" spans="1:13" x14ac:dyDescent="0.25">
      <c r="A32" s="22" t="s">
        <v>13</v>
      </c>
      <c r="B32" s="18" t="s">
        <v>14</v>
      </c>
      <c r="C32" s="17">
        <f>C33</f>
        <v>116053.94</v>
      </c>
      <c r="D32" s="17">
        <f t="shared" ref="D32" si="8">+C32/7.5345</f>
        <v>15403.004844382507</v>
      </c>
      <c r="E32" s="17">
        <f>E33</f>
        <v>9730</v>
      </c>
      <c r="F32" s="17">
        <f t="shared" ref="F32:G32" si="9">F33</f>
        <v>0</v>
      </c>
      <c r="G32" s="17">
        <f t="shared" si="9"/>
        <v>0</v>
      </c>
    </row>
    <row r="33" spans="1:7" x14ac:dyDescent="0.25">
      <c r="A33" s="23">
        <v>42</v>
      </c>
      <c r="B33" s="18" t="s">
        <v>59</v>
      </c>
      <c r="C33" s="16">
        <v>116053.94</v>
      </c>
      <c r="D33" s="16">
        <f t="shared" si="4"/>
        <v>15403.004844382507</v>
      </c>
      <c r="E33" s="25">
        <v>9730</v>
      </c>
      <c r="F33" s="25">
        <v>0</v>
      </c>
      <c r="G33" s="25">
        <v>0</v>
      </c>
    </row>
    <row r="34" spans="1:7" x14ac:dyDescent="0.25">
      <c r="A34" s="21" t="s">
        <v>51</v>
      </c>
      <c r="B34" s="18" t="s">
        <v>52</v>
      </c>
      <c r="C34" s="17">
        <f>+C35+C42</f>
        <v>1487930.4575</v>
      </c>
      <c r="D34" s="17">
        <f t="shared" si="4"/>
        <v>197482.30904505937</v>
      </c>
      <c r="E34" s="17">
        <f>E35+E42</f>
        <v>69728</v>
      </c>
      <c r="F34" s="17">
        <f t="shared" ref="F34:G34" si="10">F35+F42</f>
        <v>7720</v>
      </c>
      <c r="G34" s="17">
        <f t="shared" si="10"/>
        <v>0</v>
      </c>
    </row>
    <row r="35" spans="1:7" x14ac:dyDescent="0.25">
      <c r="A35" s="22" t="s">
        <v>3</v>
      </c>
      <c r="B35" s="18" t="s">
        <v>4</v>
      </c>
      <c r="C35" s="17">
        <f>+C36+C37</f>
        <v>1237960.8799999999</v>
      </c>
      <c r="D35" s="17">
        <f t="shared" si="4"/>
        <v>164305.64470104186</v>
      </c>
      <c r="E35" s="17">
        <f>E36+E37+E38+E39+E40+E41</f>
        <v>65198</v>
      </c>
      <c r="F35" s="17">
        <f t="shared" ref="F35:G35" si="11">F36+F37+F38+F39+F40+F41</f>
        <v>7390</v>
      </c>
      <c r="G35" s="17">
        <f t="shared" si="11"/>
        <v>0</v>
      </c>
    </row>
    <row r="36" spans="1:7" x14ac:dyDescent="0.25">
      <c r="A36" s="23" t="s">
        <v>7</v>
      </c>
      <c r="B36" s="18" t="s">
        <v>8</v>
      </c>
      <c r="C36" s="16">
        <v>603448</v>
      </c>
      <c r="D36" s="16">
        <f>C36/7.5345</f>
        <v>80091.313292189254</v>
      </c>
      <c r="E36" s="25">
        <v>7813</v>
      </c>
      <c r="F36" s="25">
        <v>2000</v>
      </c>
      <c r="G36" s="25">
        <v>0</v>
      </c>
    </row>
    <row r="37" spans="1:7" x14ac:dyDescent="0.25">
      <c r="A37" s="23" t="s">
        <v>5</v>
      </c>
      <c r="B37" s="18" t="s">
        <v>6</v>
      </c>
      <c r="C37" s="16">
        <v>634512.88</v>
      </c>
      <c r="D37" s="16">
        <f t="shared" ref="D37:D40" si="12">C37/7.5345</f>
        <v>84214.331408852609</v>
      </c>
      <c r="E37" s="25">
        <v>9841</v>
      </c>
      <c r="F37" s="25">
        <v>5390</v>
      </c>
      <c r="G37" s="25">
        <v>0</v>
      </c>
    </row>
    <row r="38" spans="1:7" x14ac:dyDescent="0.25">
      <c r="A38" s="23">
        <v>34</v>
      </c>
      <c r="B38" s="18" t="s">
        <v>58</v>
      </c>
      <c r="C38" s="16">
        <v>3164.92</v>
      </c>
      <c r="D38" s="16">
        <f>C38/7.5345</f>
        <v>420.05707080761829</v>
      </c>
      <c r="E38" s="25">
        <v>0</v>
      </c>
      <c r="F38" s="25">
        <v>0</v>
      </c>
      <c r="G38" s="25">
        <v>0</v>
      </c>
    </row>
    <row r="39" spans="1:7" x14ac:dyDescent="0.25">
      <c r="A39" s="23" t="s">
        <v>18</v>
      </c>
      <c r="B39" s="18" t="s">
        <v>19</v>
      </c>
      <c r="C39" s="16">
        <v>290861.68</v>
      </c>
      <c r="D39" s="16">
        <f>C39/7.5345</f>
        <v>38603.979029796268</v>
      </c>
      <c r="E39" s="25">
        <v>47544</v>
      </c>
      <c r="F39" s="25">
        <v>0</v>
      </c>
      <c r="G39" s="25">
        <v>0</v>
      </c>
    </row>
    <row r="40" spans="1:7" x14ac:dyDescent="0.25">
      <c r="A40" s="23">
        <v>37</v>
      </c>
      <c r="B40" s="18" t="s">
        <v>12</v>
      </c>
      <c r="C40" s="16">
        <v>5000</v>
      </c>
      <c r="D40" s="16">
        <f t="shared" si="12"/>
        <v>663.61404207313024</v>
      </c>
      <c r="E40" s="16">
        <v>0</v>
      </c>
      <c r="F40" s="16">
        <v>0</v>
      </c>
      <c r="G40" s="16">
        <v>0</v>
      </c>
    </row>
    <row r="41" spans="1:7" x14ac:dyDescent="0.25">
      <c r="A41" s="23">
        <v>38</v>
      </c>
      <c r="B41" s="18" t="s">
        <v>61</v>
      </c>
      <c r="C41" s="16">
        <v>140272.72</v>
      </c>
      <c r="D41" s="16">
        <f t="shared" ref="D41" si="13">+C41/7.5345</f>
        <v>18617.389342358485</v>
      </c>
      <c r="E41" s="16">
        <v>0</v>
      </c>
      <c r="F41" s="16">
        <v>0</v>
      </c>
      <c r="G41" s="16">
        <v>0</v>
      </c>
    </row>
    <row r="42" spans="1:7" x14ac:dyDescent="0.25">
      <c r="A42" s="22" t="s">
        <v>13</v>
      </c>
      <c r="B42" s="18" t="s">
        <v>14</v>
      </c>
      <c r="C42" s="17">
        <v>249969.57750000001</v>
      </c>
      <c r="D42" s="17">
        <f t="shared" si="4"/>
        <v>33176.664344017518</v>
      </c>
      <c r="E42" s="17">
        <f>E43</f>
        <v>4530</v>
      </c>
      <c r="F42" s="17">
        <f t="shared" ref="F42:G42" si="14">F43</f>
        <v>330</v>
      </c>
      <c r="G42" s="17">
        <f t="shared" si="14"/>
        <v>0</v>
      </c>
    </row>
    <row r="43" spans="1:7" x14ac:dyDescent="0.25">
      <c r="A43" s="23" t="s">
        <v>15</v>
      </c>
      <c r="B43" s="18" t="s">
        <v>16</v>
      </c>
      <c r="C43" s="16">
        <v>688207</v>
      </c>
      <c r="D43" s="16">
        <f t="shared" si="4"/>
        <v>91340.765810604542</v>
      </c>
      <c r="E43" s="25">
        <v>4530</v>
      </c>
      <c r="F43" s="25">
        <v>330</v>
      </c>
      <c r="G43" s="25">
        <v>0</v>
      </c>
    </row>
    <row r="44" spans="1:7" x14ac:dyDescent="0.25">
      <c r="A44" s="21" t="s">
        <v>56</v>
      </c>
      <c r="B44" s="18" t="s">
        <v>57</v>
      </c>
      <c r="C44" s="17">
        <f>+C45</f>
        <v>955075.16999999993</v>
      </c>
      <c r="D44" s="17">
        <f t="shared" si="4"/>
        <v>126760.25880947639</v>
      </c>
      <c r="E44" s="17">
        <f>E45+E49</f>
        <v>75640</v>
      </c>
      <c r="F44" s="17">
        <f t="shared" ref="F44:G44" si="15">F45</f>
        <v>0</v>
      </c>
      <c r="G44" s="17">
        <f t="shared" si="15"/>
        <v>0</v>
      </c>
    </row>
    <row r="45" spans="1:7" x14ac:dyDescent="0.25">
      <c r="A45" s="22" t="s">
        <v>3</v>
      </c>
      <c r="B45" s="18" t="s">
        <v>4</v>
      </c>
      <c r="C45" s="17">
        <f>+C46+C47</f>
        <v>955075.16999999993</v>
      </c>
      <c r="D45" s="17">
        <f t="shared" si="4"/>
        <v>126760.25880947639</v>
      </c>
      <c r="E45" s="17">
        <f>E46+E47+E48</f>
        <v>73649</v>
      </c>
      <c r="F45" s="17">
        <v>0</v>
      </c>
      <c r="G45" s="17">
        <v>0</v>
      </c>
    </row>
    <row r="46" spans="1:7" x14ac:dyDescent="0.25">
      <c r="A46" s="23" t="s">
        <v>7</v>
      </c>
      <c r="B46" s="18" t="s">
        <v>8</v>
      </c>
      <c r="C46" s="16">
        <v>564921.24</v>
      </c>
      <c r="D46" s="16">
        <f>C46/7.5345</f>
        <v>74977.933505872978</v>
      </c>
      <c r="E46" s="25">
        <v>28257</v>
      </c>
      <c r="F46" s="25">
        <v>0</v>
      </c>
      <c r="G46" s="25">
        <v>0</v>
      </c>
    </row>
    <row r="47" spans="1:7" x14ac:dyDescent="0.25">
      <c r="A47" s="23" t="s">
        <v>5</v>
      </c>
      <c r="B47" s="18" t="s">
        <v>6</v>
      </c>
      <c r="C47" s="16">
        <v>390153.93</v>
      </c>
      <c r="D47" s="16">
        <f t="shared" ref="D47:D50" si="16">C47/7.5345</f>
        <v>51782.325303603422</v>
      </c>
      <c r="E47" s="25">
        <v>45127</v>
      </c>
      <c r="F47" s="25">
        <v>0</v>
      </c>
      <c r="G47" s="25">
        <v>0</v>
      </c>
    </row>
    <row r="48" spans="1:7" x14ac:dyDescent="0.25">
      <c r="A48" s="23" t="s">
        <v>9</v>
      </c>
      <c r="B48" s="18" t="s">
        <v>10</v>
      </c>
      <c r="C48" s="16">
        <v>2068.81</v>
      </c>
      <c r="D48" s="16">
        <f t="shared" si="16"/>
        <v>274.57827327626251</v>
      </c>
      <c r="E48" s="25">
        <v>265</v>
      </c>
      <c r="F48" s="25">
        <v>0</v>
      </c>
      <c r="G48" s="25">
        <v>0</v>
      </c>
    </row>
    <row r="49" spans="1:7" x14ac:dyDescent="0.25">
      <c r="A49" s="22" t="s">
        <v>13</v>
      </c>
      <c r="B49" s="18" t="s">
        <v>14</v>
      </c>
      <c r="C49" s="17">
        <f>C50+C54</f>
        <v>6901285</v>
      </c>
      <c r="D49" s="17">
        <f t="shared" si="16"/>
        <v>915957.92686973256</v>
      </c>
      <c r="E49" s="17">
        <f>E50</f>
        <v>1991</v>
      </c>
      <c r="F49" s="17">
        <v>0</v>
      </c>
      <c r="G49" s="17">
        <v>0</v>
      </c>
    </row>
    <row r="50" spans="1:7" x14ac:dyDescent="0.25">
      <c r="A50" s="23">
        <v>42</v>
      </c>
      <c r="B50" s="18" t="s">
        <v>59</v>
      </c>
      <c r="C50" s="16">
        <v>46600</v>
      </c>
      <c r="D50" s="16">
        <f t="shared" si="16"/>
        <v>6184.8828721215741</v>
      </c>
      <c r="E50" s="25">
        <v>1991</v>
      </c>
      <c r="F50" s="25">
        <v>0</v>
      </c>
      <c r="G50" s="25">
        <v>0</v>
      </c>
    </row>
    <row r="51" spans="1:7" x14ac:dyDescent="0.25">
      <c r="A51" s="19" t="s">
        <v>34</v>
      </c>
      <c r="B51" s="18" t="s">
        <v>35</v>
      </c>
      <c r="C51" s="17">
        <f>C52</f>
        <v>15246228.779999999</v>
      </c>
      <c r="D51" s="17">
        <f>+C51/7.5345</f>
        <v>2023522.3014134977</v>
      </c>
      <c r="E51" s="17">
        <f>E52</f>
        <v>1686509.06</v>
      </c>
      <c r="F51" s="17">
        <f>F52</f>
        <v>1454733.8900000001</v>
      </c>
      <c r="G51" s="17">
        <f t="shared" ref="G51" si="17">G52</f>
        <v>1282150.95</v>
      </c>
    </row>
    <row r="52" spans="1:7" x14ac:dyDescent="0.25">
      <c r="A52" s="20" t="s">
        <v>20</v>
      </c>
      <c r="B52" s="18" t="s">
        <v>21</v>
      </c>
      <c r="C52" s="17">
        <f>C53+C62+C70+C79+C85</f>
        <v>15246228.779999999</v>
      </c>
      <c r="D52" s="17">
        <f>+C52/7.5345</f>
        <v>2023522.3014134977</v>
      </c>
      <c r="E52" s="17">
        <f>E53+E62+E70+E79+E85</f>
        <v>1686509.06</v>
      </c>
      <c r="F52" s="17">
        <f>F53+F62+F70+F79+F85</f>
        <v>1454733.8900000001</v>
      </c>
      <c r="G52" s="17">
        <f t="shared" ref="G52" si="18">G53+G62+G70+G79+G85</f>
        <v>1282150.95</v>
      </c>
    </row>
    <row r="53" spans="1:7" x14ac:dyDescent="0.25">
      <c r="A53" s="21" t="s">
        <v>7</v>
      </c>
      <c r="B53" s="18" t="s">
        <v>55</v>
      </c>
      <c r="C53" s="17">
        <f>C54+C59</f>
        <v>7246969</v>
      </c>
      <c r="D53" s="17">
        <f t="shared" ref="D53" si="19">+C53/7.5345</f>
        <v>961838.07817373413</v>
      </c>
      <c r="E53" s="17">
        <f>E54+E59</f>
        <v>998783</v>
      </c>
      <c r="F53" s="17">
        <f t="shared" ref="F53:G53" si="20">F54+F59</f>
        <v>1018756</v>
      </c>
      <c r="G53" s="17">
        <f t="shared" si="20"/>
        <v>1039132</v>
      </c>
    </row>
    <row r="54" spans="1:7" x14ac:dyDescent="0.25">
      <c r="A54" s="22" t="s">
        <v>3</v>
      </c>
      <c r="B54" s="18" t="s">
        <v>4</v>
      </c>
      <c r="C54" s="17">
        <f>SUM(C55:C58)</f>
        <v>6854685</v>
      </c>
      <c r="D54" s="17">
        <f t="shared" ref="D54:D68" si="21">+C54/7.5345</f>
        <v>909773.04399761092</v>
      </c>
      <c r="E54" s="17">
        <f>SUM(E55:E58)</f>
        <v>944114</v>
      </c>
      <c r="F54" s="17">
        <f t="shared" ref="F54:G54" si="22">SUM(F55:F58)</f>
        <v>962995</v>
      </c>
      <c r="G54" s="17">
        <f t="shared" si="22"/>
        <v>982255</v>
      </c>
    </row>
    <row r="55" spans="1:7" x14ac:dyDescent="0.25">
      <c r="A55" s="23" t="s">
        <v>7</v>
      </c>
      <c r="B55" s="18" t="s">
        <v>8</v>
      </c>
      <c r="C55" s="16">
        <v>4381428</v>
      </c>
      <c r="D55" s="16">
        <f t="shared" si="21"/>
        <v>581515.4290264782</v>
      </c>
      <c r="E55" s="25">
        <v>599443</v>
      </c>
      <c r="F55" s="25">
        <v>611431</v>
      </c>
      <c r="G55" s="25">
        <v>623660</v>
      </c>
    </row>
    <row r="56" spans="1:7" x14ac:dyDescent="0.25">
      <c r="A56" s="23" t="s">
        <v>5</v>
      </c>
      <c r="B56" s="18" t="s">
        <v>6</v>
      </c>
      <c r="C56" s="16">
        <v>2385430</v>
      </c>
      <c r="D56" s="16">
        <f t="shared" si="21"/>
        <v>316600.96887650143</v>
      </c>
      <c r="E56" s="25">
        <v>332431</v>
      </c>
      <c r="F56" s="25">
        <v>339080</v>
      </c>
      <c r="G56" s="25">
        <v>345861</v>
      </c>
    </row>
    <row r="57" spans="1:7" x14ac:dyDescent="0.25">
      <c r="A57" s="23" t="s">
        <v>9</v>
      </c>
      <c r="B57" s="18" t="s">
        <v>10</v>
      </c>
      <c r="C57" s="16">
        <v>86329</v>
      </c>
      <c r="D57" s="16">
        <f t="shared" si="21"/>
        <v>11457.827327626252</v>
      </c>
      <c r="E57" s="25">
        <v>12031</v>
      </c>
      <c r="F57" s="25">
        <v>12271</v>
      </c>
      <c r="G57" s="25">
        <v>12517</v>
      </c>
    </row>
    <row r="58" spans="1:7" x14ac:dyDescent="0.25">
      <c r="A58" s="23">
        <v>38</v>
      </c>
      <c r="B58" s="18" t="s">
        <v>61</v>
      </c>
      <c r="C58" s="16">
        <v>1498</v>
      </c>
      <c r="D58" s="16">
        <f t="shared" si="21"/>
        <v>198.81876700510981</v>
      </c>
      <c r="E58" s="25">
        <v>209</v>
      </c>
      <c r="F58" s="25">
        <v>213</v>
      </c>
      <c r="G58" s="25">
        <v>217</v>
      </c>
    </row>
    <row r="59" spans="1:7" x14ac:dyDescent="0.25">
      <c r="A59" s="22" t="s">
        <v>13</v>
      </c>
      <c r="B59" s="18" t="s">
        <v>14</v>
      </c>
      <c r="C59" s="17">
        <f>C60+C61</f>
        <v>392284</v>
      </c>
      <c r="D59" s="17">
        <f>+C59/7.5345</f>
        <v>52065.034176123161</v>
      </c>
      <c r="E59" s="17">
        <f t="shared" ref="E59:G59" si="23">E60+E61</f>
        <v>54669</v>
      </c>
      <c r="F59" s="17">
        <f t="shared" si="23"/>
        <v>55761</v>
      </c>
      <c r="G59" s="17">
        <f t="shared" si="23"/>
        <v>56877</v>
      </c>
    </row>
    <row r="60" spans="1:7" x14ac:dyDescent="0.25">
      <c r="A60" s="23">
        <v>42</v>
      </c>
      <c r="B60" s="18" t="s">
        <v>59</v>
      </c>
      <c r="C60" s="16">
        <v>362284</v>
      </c>
      <c r="D60" s="16">
        <f t="shared" si="21"/>
        <v>48083.349923684385</v>
      </c>
      <c r="E60" s="25">
        <v>50488</v>
      </c>
      <c r="F60" s="25">
        <v>51497</v>
      </c>
      <c r="G60" s="25">
        <v>52527</v>
      </c>
    </row>
    <row r="61" spans="1:7" x14ac:dyDescent="0.25">
      <c r="A61" s="23">
        <v>45</v>
      </c>
      <c r="B61" s="18" t="s">
        <v>17</v>
      </c>
      <c r="C61" s="16">
        <v>30000</v>
      </c>
      <c r="D61" s="16">
        <f t="shared" si="21"/>
        <v>3981.6842524387812</v>
      </c>
      <c r="E61" s="25">
        <v>4181</v>
      </c>
      <c r="F61" s="25">
        <v>4264</v>
      </c>
      <c r="G61" s="25">
        <v>4350</v>
      </c>
    </row>
    <row r="62" spans="1:7" x14ac:dyDescent="0.25">
      <c r="A62" s="21" t="s">
        <v>31</v>
      </c>
      <c r="B62" s="18" t="s">
        <v>50</v>
      </c>
      <c r="C62" s="17">
        <f>+C63+C67</f>
        <v>831370</v>
      </c>
      <c r="D62" s="17">
        <f t="shared" si="21"/>
        <v>110341.76123166765</v>
      </c>
      <c r="E62" s="17">
        <f>E63+E67</f>
        <v>150940</v>
      </c>
      <c r="F62" s="17">
        <f t="shared" ref="F62:G62" si="24">F63+F67</f>
        <v>153960</v>
      </c>
      <c r="G62" s="17">
        <f t="shared" si="24"/>
        <v>157039</v>
      </c>
    </row>
    <row r="63" spans="1:7" x14ac:dyDescent="0.25">
      <c r="A63" s="22" t="s">
        <v>3</v>
      </c>
      <c r="B63" s="18" t="s">
        <v>4</v>
      </c>
      <c r="C63" s="17">
        <f>+C64+C65++C66</f>
        <v>616045</v>
      </c>
      <c r="D63" s="17">
        <f t="shared" si="21"/>
        <v>81763.222509788306</v>
      </c>
      <c r="E63" s="17">
        <f>E64+E66+E65</f>
        <v>99823</v>
      </c>
      <c r="F63" s="17">
        <f t="shared" ref="F63:G63" si="25">F64+F66+F65</f>
        <v>101821</v>
      </c>
      <c r="G63" s="17">
        <f t="shared" si="25"/>
        <v>103857</v>
      </c>
    </row>
    <row r="64" spans="1:7" x14ac:dyDescent="0.25">
      <c r="A64" s="23" t="s">
        <v>7</v>
      </c>
      <c r="B64" s="18" t="s">
        <v>8</v>
      </c>
      <c r="C64" s="16">
        <v>69924</v>
      </c>
      <c r="D64" s="16">
        <f t="shared" si="21"/>
        <v>9280.509655584312</v>
      </c>
      <c r="E64" s="16">
        <v>0</v>
      </c>
      <c r="F64" s="16">
        <v>0</v>
      </c>
      <c r="G64" s="16">
        <v>0</v>
      </c>
    </row>
    <row r="65" spans="1:7" x14ac:dyDescent="0.25">
      <c r="A65" s="23" t="s">
        <v>5</v>
      </c>
      <c r="B65" s="18" t="s">
        <v>6</v>
      </c>
      <c r="C65" s="16">
        <v>526121</v>
      </c>
      <c r="D65" s="16">
        <f t="shared" si="21"/>
        <v>69828.256685911474</v>
      </c>
      <c r="E65" s="25">
        <v>97169</v>
      </c>
      <c r="F65" s="25">
        <v>99113</v>
      </c>
      <c r="G65" s="25">
        <v>101095</v>
      </c>
    </row>
    <row r="66" spans="1:7" x14ac:dyDescent="0.25">
      <c r="A66" s="23">
        <v>38</v>
      </c>
      <c r="B66" s="18" t="s">
        <v>61</v>
      </c>
      <c r="C66" s="16">
        <v>20000</v>
      </c>
      <c r="D66" s="16">
        <f t="shared" si="21"/>
        <v>2654.4561682925209</v>
      </c>
      <c r="E66" s="25">
        <v>2654</v>
      </c>
      <c r="F66" s="25">
        <v>2708</v>
      </c>
      <c r="G66" s="25">
        <v>2762</v>
      </c>
    </row>
    <row r="67" spans="1:7" x14ac:dyDescent="0.25">
      <c r="A67" s="22" t="s">
        <v>13</v>
      </c>
      <c r="B67" s="18" t="s">
        <v>14</v>
      </c>
      <c r="C67" s="17">
        <f>+C68+C69</f>
        <v>215325</v>
      </c>
      <c r="D67" s="17">
        <f t="shared" si="21"/>
        <v>28578.538721879355</v>
      </c>
      <c r="E67" s="17">
        <f>E68+E69</f>
        <v>51117</v>
      </c>
      <c r="F67" s="17">
        <f t="shared" ref="F67:G67" si="26">F68+F69</f>
        <v>52139</v>
      </c>
      <c r="G67" s="17">
        <f t="shared" si="26"/>
        <v>53182</v>
      </c>
    </row>
    <row r="68" spans="1:7" x14ac:dyDescent="0.25">
      <c r="A68" s="23">
        <v>42</v>
      </c>
      <c r="B68" s="18" t="s">
        <v>16</v>
      </c>
      <c r="C68" s="16">
        <v>197825</v>
      </c>
      <c r="D68" s="16">
        <f t="shared" si="21"/>
        <v>26255.889574623397</v>
      </c>
      <c r="E68" s="25">
        <v>46472</v>
      </c>
      <c r="F68" s="25">
        <v>47401</v>
      </c>
      <c r="G68" s="25">
        <v>48349</v>
      </c>
    </row>
    <row r="69" spans="1:7" x14ac:dyDescent="0.25">
      <c r="A69" s="23">
        <v>45</v>
      </c>
      <c r="B69" s="18" t="s">
        <v>17</v>
      </c>
      <c r="C69" s="16">
        <v>17500</v>
      </c>
      <c r="D69" s="16">
        <f t="shared" ref="D69:D84" si="27">+C69/7.5345</f>
        <v>2322.649147255956</v>
      </c>
      <c r="E69" s="25">
        <v>4645</v>
      </c>
      <c r="F69" s="25">
        <v>4738</v>
      </c>
      <c r="G69" s="25">
        <v>4833</v>
      </c>
    </row>
    <row r="70" spans="1:7" x14ac:dyDescent="0.25">
      <c r="A70" s="21" t="s">
        <v>51</v>
      </c>
      <c r="B70" s="18" t="s">
        <v>52</v>
      </c>
      <c r="C70" s="17">
        <f>+C71+C76</f>
        <v>7103568.9399999995</v>
      </c>
      <c r="D70" s="17">
        <f t="shared" si="27"/>
        <v>942805.61948370817</v>
      </c>
      <c r="E70" s="17">
        <f>E71+E76</f>
        <v>536454.06000000006</v>
      </c>
      <c r="F70" s="17">
        <f t="shared" ref="F70:G70" si="28">F71+F76</f>
        <v>281752.89</v>
      </c>
      <c r="G70" s="17">
        <f t="shared" si="28"/>
        <v>85780.950000000012</v>
      </c>
    </row>
    <row r="71" spans="1:7" x14ac:dyDescent="0.25">
      <c r="A71" s="22" t="s">
        <v>3</v>
      </c>
      <c r="B71" s="18" t="s">
        <v>4</v>
      </c>
      <c r="C71" s="17">
        <f>+C72+C73+C75+C74</f>
        <v>6528713.6899999995</v>
      </c>
      <c r="D71" s="17">
        <f t="shared" si="27"/>
        <v>866509.21627181617</v>
      </c>
      <c r="E71" s="17">
        <f>E72+E73+E74+E75</f>
        <v>513095.06</v>
      </c>
      <c r="F71" s="17">
        <f t="shared" ref="F71:G71" si="29">F72+F73+F74+F75</f>
        <v>281752.89</v>
      </c>
      <c r="G71" s="17">
        <f t="shared" si="29"/>
        <v>85780.950000000012</v>
      </c>
    </row>
    <row r="72" spans="1:7" x14ac:dyDescent="0.25">
      <c r="A72" s="23" t="s">
        <v>7</v>
      </c>
      <c r="B72" s="18" t="s">
        <v>8</v>
      </c>
      <c r="C72" s="16">
        <v>3388685.64</v>
      </c>
      <c r="D72" s="16">
        <f t="shared" si="27"/>
        <v>449755.87497511448</v>
      </c>
      <c r="E72" s="25">
        <v>262190</v>
      </c>
      <c r="F72" s="25">
        <v>192969.21</v>
      </c>
      <c r="G72" s="25">
        <v>83633.490000000005</v>
      </c>
    </row>
    <row r="73" spans="1:7" x14ac:dyDescent="0.25">
      <c r="A73" s="23" t="s">
        <v>5</v>
      </c>
      <c r="B73" s="18" t="s">
        <v>6</v>
      </c>
      <c r="C73" s="16">
        <v>3031104.62</v>
      </c>
      <c r="D73" s="16">
        <f t="shared" si="27"/>
        <v>402296.71776494791</v>
      </c>
      <c r="E73" s="25">
        <v>244614</v>
      </c>
      <c r="F73" s="25">
        <v>85996.68</v>
      </c>
      <c r="G73" s="25">
        <v>2147.46</v>
      </c>
    </row>
    <row r="74" spans="1:7" x14ac:dyDescent="0.25">
      <c r="A74" s="23" t="s">
        <v>9</v>
      </c>
      <c r="B74" s="18" t="s">
        <v>10</v>
      </c>
      <c r="C74" s="16">
        <v>6473.43</v>
      </c>
      <c r="D74" s="16">
        <f t="shared" si="27"/>
        <v>859.17180967549268</v>
      </c>
      <c r="E74" s="25">
        <v>0</v>
      </c>
      <c r="F74" s="25">
        <v>0</v>
      </c>
      <c r="G74" s="25">
        <v>0</v>
      </c>
    </row>
    <row r="75" spans="1:7" x14ac:dyDescent="0.25">
      <c r="A75" s="23" t="s">
        <v>11</v>
      </c>
      <c r="B75" s="18" t="s">
        <v>12</v>
      </c>
      <c r="C75" s="16">
        <v>102450</v>
      </c>
      <c r="D75" s="16">
        <f t="shared" si="27"/>
        <v>13597.451722078438</v>
      </c>
      <c r="E75" s="25">
        <v>6291.06</v>
      </c>
      <c r="F75" s="25">
        <v>2787</v>
      </c>
      <c r="G75" s="25">
        <v>0</v>
      </c>
    </row>
    <row r="76" spans="1:7" x14ac:dyDescent="0.25">
      <c r="A76" s="22" t="s">
        <v>13</v>
      </c>
      <c r="B76" s="18" t="s">
        <v>14</v>
      </c>
      <c r="C76" s="17">
        <f>+C77+C78</f>
        <v>574855.25</v>
      </c>
      <c r="D76" s="17">
        <f t="shared" si="27"/>
        <v>76296.403211891957</v>
      </c>
      <c r="E76" s="17">
        <f>E77+E78</f>
        <v>23359</v>
      </c>
      <c r="F76" s="17">
        <f t="shared" ref="F76:G76" si="30">F77+F78</f>
        <v>0</v>
      </c>
      <c r="G76" s="17">
        <f t="shared" si="30"/>
        <v>0</v>
      </c>
    </row>
    <row r="77" spans="1:7" x14ac:dyDescent="0.25">
      <c r="A77" s="23" t="s">
        <v>15</v>
      </c>
      <c r="B77" s="18" t="s">
        <v>16</v>
      </c>
      <c r="C77" s="16">
        <v>559855.25</v>
      </c>
      <c r="D77" s="16">
        <f t="shared" si="27"/>
        <v>74305.561085672569</v>
      </c>
      <c r="E77" s="25">
        <v>23359</v>
      </c>
      <c r="F77" s="25">
        <v>0</v>
      </c>
      <c r="G77" s="25">
        <v>0</v>
      </c>
    </row>
    <row r="78" spans="1:7" x14ac:dyDescent="0.25">
      <c r="A78" s="23">
        <v>45</v>
      </c>
      <c r="B78" s="18" t="s">
        <v>17</v>
      </c>
      <c r="C78" s="16">
        <v>15000</v>
      </c>
      <c r="D78" s="16">
        <f t="shared" si="27"/>
        <v>1990.8421262193906</v>
      </c>
      <c r="E78" s="16">
        <v>0</v>
      </c>
      <c r="F78" s="16">
        <v>0</v>
      </c>
      <c r="G78" s="16">
        <v>0</v>
      </c>
    </row>
    <row r="79" spans="1:7" x14ac:dyDescent="0.25">
      <c r="A79" s="21" t="s">
        <v>56</v>
      </c>
      <c r="B79" s="18" t="s">
        <v>57</v>
      </c>
      <c r="C79" s="17">
        <f>+C80+C83</f>
        <v>22195.5</v>
      </c>
      <c r="D79" s="17">
        <f t="shared" si="27"/>
        <v>2945.8490941668324</v>
      </c>
      <c r="E79" s="17">
        <f>E80</f>
        <v>0</v>
      </c>
      <c r="F79" s="17">
        <f t="shared" ref="F79:G79" si="31">F80</f>
        <v>0</v>
      </c>
      <c r="G79" s="17">
        <f t="shared" si="31"/>
        <v>0</v>
      </c>
    </row>
    <row r="80" spans="1:7" x14ac:dyDescent="0.25">
      <c r="A80" s="22" t="s">
        <v>3</v>
      </c>
      <c r="B80" s="18" t="s">
        <v>4</v>
      </c>
      <c r="C80" s="17">
        <f>+C81+C82</f>
        <v>22195.5</v>
      </c>
      <c r="D80" s="17">
        <f t="shared" si="27"/>
        <v>2945.8490941668324</v>
      </c>
      <c r="E80" s="17">
        <f>E81+E82</f>
        <v>0</v>
      </c>
      <c r="F80" s="17">
        <f t="shared" ref="F80:G80" si="32">F81+F82</f>
        <v>0</v>
      </c>
      <c r="G80" s="17">
        <f t="shared" si="32"/>
        <v>0</v>
      </c>
    </row>
    <row r="81" spans="1:7" x14ac:dyDescent="0.25">
      <c r="A81" s="23" t="s">
        <v>7</v>
      </c>
      <c r="B81" s="18" t="s">
        <v>8</v>
      </c>
      <c r="C81" s="16">
        <v>0</v>
      </c>
      <c r="D81" s="16">
        <f t="shared" si="27"/>
        <v>0</v>
      </c>
      <c r="E81" s="16">
        <v>0</v>
      </c>
      <c r="F81" s="16">
        <v>0</v>
      </c>
      <c r="G81" s="16">
        <v>0</v>
      </c>
    </row>
    <row r="82" spans="1:7" x14ac:dyDescent="0.25">
      <c r="A82" s="23" t="s">
        <v>5</v>
      </c>
      <c r="B82" s="18" t="s">
        <v>6</v>
      </c>
      <c r="C82" s="16">
        <v>22195.5</v>
      </c>
      <c r="D82" s="16">
        <f t="shared" si="27"/>
        <v>2945.8490941668324</v>
      </c>
      <c r="E82" s="16">
        <v>0</v>
      </c>
      <c r="F82" s="16">
        <v>0</v>
      </c>
      <c r="G82" s="16">
        <v>0</v>
      </c>
    </row>
    <row r="83" spans="1:7" x14ac:dyDescent="0.25">
      <c r="A83" s="22" t="s">
        <v>13</v>
      </c>
      <c r="B83" s="18" t="s">
        <v>14</v>
      </c>
      <c r="C83" s="17">
        <f>+C84</f>
        <v>0</v>
      </c>
      <c r="D83" s="17">
        <f t="shared" si="27"/>
        <v>0</v>
      </c>
      <c r="E83" s="17">
        <f>E84</f>
        <v>0</v>
      </c>
      <c r="F83" s="17">
        <f t="shared" ref="F83:G83" si="33">F84</f>
        <v>0</v>
      </c>
      <c r="G83" s="17">
        <f t="shared" si="33"/>
        <v>0</v>
      </c>
    </row>
    <row r="84" spans="1:7" x14ac:dyDescent="0.25">
      <c r="A84" s="23" t="s">
        <v>15</v>
      </c>
      <c r="B84" s="18" t="s">
        <v>16</v>
      </c>
      <c r="C84" s="16">
        <v>0</v>
      </c>
      <c r="D84" s="16">
        <f t="shared" si="27"/>
        <v>0</v>
      </c>
      <c r="E84" s="16">
        <v>0</v>
      </c>
      <c r="F84" s="16">
        <v>0</v>
      </c>
      <c r="G84" s="16">
        <v>0</v>
      </c>
    </row>
    <row r="85" spans="1:7" x14ac:dyDescent="0.25">
      <c r="A85" s="21">
        <v>71</v>
      </c>
      <c r="B85" s="18" t="s">
        <v>64</v>
      </c>
      <c r="C85" s="17">
        <f>+C86</f>
        <v>42125.34</v>
      </c>
      <c r="D85" s="17">
        <f t="shared" ref="D85:D86" si="34">+C85/7.5345</f>
        <v>5590.9934302209831</v>
      </c>
      <c r="E85" s="17">
        <f>E86</f>
        <v>332</v>
      </c>
      <c r="F85" s="17">
        <f>F86</f>
        <v>265</v>
      </c>
      <c r="G85" s="17">
        <f t="shared" ref="G85:G86" si="35">G86</f>
        <v>199</v>
      </c>
    </row>
    <row r="86" spans="1:7" x14ac:dyDescent="0.25">
      <c r="A86" s="22" t="s">
        <v>3</v>
      </c>
      <c r="B86" s="18" t="s">
        <v>4</v>
      </c>
      <c r="C86" s="17">
        <f>+C87</f>
        <v>42125.34</v>
      </c>
      <c r="D86" s="17">
        <f t="shared" si="34"/>
        <v>5590.9934302209831</v>
      </c>
      <c r="E86" s="17">
        <f>E87</f>
        <v>332</v>
      </c>
      <c r="F86" s="17">
        <f t="shared" ref="F86" si="36">F87</f>
        <v>265</v>
      </c>
      <c r="G86" s="17">
        <f t="shared" si="35"/>
        <v>199</v>
      </c>
    </row>
    <row r="87" spans="1:7" x14ac:dyDescent="0.25">
      <c r="A87" s="23" t="s">
        <v>5</v>
      </c>
      <c r="B87" s="18" t="s">
        <v>6</v>
      </c>
      <c r="C87" s="16">
        <v>42125.34</v>
      </c>
      <c r="D87" s="16">
        <f>C87/7.5345</f>
        <v>5590.9934302209831</v>
      </c>
      <c r="E87" s="25">
        <v>332</v>
      </c>
      <c r="F87" s="25">
        <v>265</v>
      </c>
      <c r="G87" s="25">
        <v>199</v>
      </c>
    </row>
    <row r="88" spans="1:7" x14ac:dyDescent="0.25">
      <c r="A88" s="19" t="s">
        <v>37</v>
      </c>
      <c r="B88" s="18" t="s">
        <v>24</v>
      </c>
      <c r="C88" s="17">
        <f>C89</f>
        <v>3763794.04</v>
      </c>
      <c r="D88" s="17">
        <f t="shared" ref="D88:D96" si="37">+C88/7.5345</f>
        <v>499541.31528303138</v>
      </c>
      <c r="E88" s="17">
        <f>E89</f>
        <v>424265</v>
      </c>
      <c r="F88" s="17">
        <f t="shared" ref="F88:G88" si="38">F89</f>
        <v>0</v>
      </c>
      <c r="G88" s="17">
        <f t="shared" si="38"/>
        <v>0</v>
      </c>
    </row>
    <row r="89" spans="1:7" x14ac:dyDescent="0.25">
      <c r="A89" s="20" t="s">
        <v>20</v>
      </c>
      <c r="B89" s="18" t="s">
        <v>21</v>
      </c>
      <c r="C89" s="17">
        <f>C90</f>
        <v>3763794.04</v>
      </c>
      <c r="D89" s="17">
        <f t="shared" si="37"/>
        <v>499541.31528303138</v>
      </c>
      <c r="E89" s="17">
        <f>E90</f>
        <v>424265</v>
      </c>
      <c r="F89" s="17">
        <v>0</v>
      </c>
      <c r="G89" s="17">
        <f t="shared" ref="G89" si="39">G90+G97</f>
        <v>0</v>
      </c>
    </row>
    <row r="90" spans="1:7" x14ac:dyDescent="0.25">
      <c r="A90" s="21" t="s">
        <v>54</v>
      </c>
      <c r="B90" s="18" t="s">
        <v>63</v>
      </c>
      <c r="C90" s="17">
        <f>+C91+C95</f>
        <v>3763794.04</v>
      </c>
      <c r="D90" s="17">
        <f t="shared" si="37"/>
        <v>499541.31528303138</v>
      </c>
      <c r="E90" s="17">
        <f>E91+E95</f>
        <v>424265</v>
      </c>
      <c r="F90" s="17">
        <f t="shared" ref="F90:G90" si="40">F91+F95</f>
        <v>0</v>
      </c>
      <c r="G90" s="17">
        <f t="shared" si="40"/>
        <v>0</v>
      </c>
    </row>
    <row r="91" spans="1:7" x14ac:dyDescent="0.25">
      <c r="A91" s="22" t="s">
        <v>3</v>
      </c>
      <c r="B91" s="18" t="s">
        <v>4</v>
      </c>
      <c r="C91" s="17">
        <f>+C92+C93</f>
        <v>2096800.6800000002</v>
      </c>
      <c r="D91" s="17">
        <f t="shared" si="37"/>
        <v>278293.27493529761</v>
      </c>
      <c r="E91" s="17">
        <f>E92+E93+E94</f>
        <v>424265</v>
      </c>
      <c r="F91" s="17">
        <f t="shared" ref="F91:G91" si="41">F92+F93+F94</f>
        <v>0</v>
      </c>
      <c r="G91" s="17">
        <f t="shared" si="41"/>
        <v>0</v>
      </c>
    </row>
    <row r="92" spans="1:7" x14ac:dyDescent="0.25">
      <c r="A92" s="23" t="s">
        <v>7</v>
      </c>
      <c r="B92" s="18" t="s">
        <v>8</v>
      </c>
      <c r="C92" s="16">
        <v>930741.36</v>
      </c>
      <c r="D92" s="16">
        <f t="shared" si="37"/>
        <v>123530.60720684849</v>
      </c>
      <c r="E92" s="25">
        <v>115381</v>
      </c>
      <c r="F92" s="25">
        <v>0</v>
      </c>
      <c r="G92" s="25">
        <v>0</v>
      </c>
    </row>
    <row r="93" spans="1:7" x14ac:dyDescent="0.25">
      <c r="A93" s="23" t="s">
        <v>5</v>
      </c>
      <c r="B93" s="18" t="s">
        <v>6</v>
      </c>
      <c r="C93" s="16">
        <v>1166059.32</v>
      </c>
      <c r="D93" s="16">
        <f t="shared" si="37"/>
        <v>154762.66772844913</v>
      </c>
      <c r="E93" s="25">
        <v>308884</v>
      </c>
      <c r="F93" s="25">
        <v>0</v>
      </c>
      <c r="G93" s="25">
        <v>0</v>
      </c>
    </row>
    <row r="94" spans="1:7" x14ac:dyDescent="0.25">
      <c r="A94" s="23" t="s">
        <v>9</v>
      </c>
      <c r="B94" s="18" t="s">
        <v>10</v>
      </c>
      <c r="C94" s="16">
        <v>2720.7</v>
      </c>
      <c r="D94" s="16">
        <f t="shared" si="37"/>
        <v>361.09894485367306</v>
      </c>
      <c r="E94" s="25">
        <v>0</v>
      </c>
      <c r="F94" s="25">
        <v>0</v>
      </c>
      <c r="G94" s="25">
        <v>0</v>
      </c>
    </row>
    <row r="95" spans="1:7" x14ac:dyDescent="0.25">
      <c r="A95" s="22" t="s">
        <v>13</v>
      </c>
      <c r="B95" s="18" t="s">
        <v>14</v>
      </c>
      <c r="C95" s="17">
        <f>+C96</f>
        <v>1666993.36</v>
      </c>
      <c r="D95" s="17">
        <f t="shared" si="37"/>
        <v>221248.04034773377</v>
      </c>
      <c r="E95" s="17">
        <f>E96</f>
        <v>0</v>
      </c>
      <c r="F95" s="17">
        <f t="shared" ref="F95:G95" si="42">F96</f>
        <v>0</v>
      </c>
      <c r="G95" s="17">
        <f t="shared" si="42"/>
        <v>0</v>
      </c>
    </row>
    <row r="96" spans="1:7" x14ac:dyDescent="0.25">
      <c r="A96" s="23">
        <v>42</v>
      </c>
      <c r="B96" s="18" t="s">
        <v>16</v>
      </c>
      <c r="C96" s="16">
        <v>1666993.36</v>
      </c>
      <c r="D96" s="16">
        <f t="shared" si="37"/>
        <v>221248.04034773377</v>
      </c>
      <c r="E96" s="16">
        <v>0</v>
      </c>
      <c r="F96" s="16">
        <v>0</v>
      </c>
      <c r="G96" s="16">
        <v>0</v>
      </c>
    </row>
    <row r="97" spans="1:7" x14ac:dyDescent="0.25">
      <c r="A97" s="19" t="s">
        <v>38</v>
      </c>
      <c r="B97" s="18" t="s">
        <v>39</v>
      </c>
      <c r="C97" s="17">
        <f>C98</f>
        <v>1291773.94</v>
      </c>
      <c r="D97" s="17">
        <f t="shared" ref="D97:D105" si="43">+C97/7.5345</f>
        <v>171447.86515362663</v>
      </c>
      <c r="E97" s="17">
        <f>E98</f>
        <v>0</v>
      </c>
      <c r="F97" s="17">
        <f t="shared" ref="F97:G98" si="44">F98</f>
        <v>0</v>
      </c>
      <c r="G97" s="17">
        <f t="shared" si="44"/>
        <v>0</v>
      </c>
    </row>
    <row r="98" spans="1:7" x14ac:dyDescent="0.25">
      <c r="A98" s="20" t="s">
        <v>20</v>
      </c>
      <c r="B98" s="18" t="s">
        <v>21</v>
      </c>
      <c r="C98" s="17">
        <f>C99</f>
        <v>1291773.94</v>
      </c>
      <c r="D98" s="17">
        <f t="shared" si="43"/>
        <v>171447.86515362663</v>
      </c>
      <c r="E98" s="17">
        <f>E99</f>
        <v>0</v>
      </c>
      <c r="F98" s="17">
        <f t="shared" si="44"/>
        <v>0</v>
      </c>
      <c r="G98" s="17">
        <f t="shared" si="44"/>
        <v>0</v>
      </c>
    </row>
    <row r="99" spans="1:7" x14ac:dyDescent="0.25">
      <c r="A99" s="21">
        <v>561</v>
      </c>
      <c r="B99" s="18" t="s">
        <v>53</v>
      </c>
      <c r="C99" s="17">
        <f>+C100+C104</f>
        <v>1291773.94</v>
      </c>
      <c r="D99" s="17">
        <f>+C99/7.5345</f>
        <v>171447.86515362663</v>
      </c>
      <c r="E99" s="17">
        <f>E100+E104</f>
        <v>0</v>
      </c>
      <c r="F99" s="17">
        <f t="shared" ref="F99:G99" si="45">F100+F104</f>
        <v>0</v>
      </c>
      <c r="G99" s="17">
        <f t="shared" si="45"/>
        <v>0</v>
      </c>
    </row>
    <row r="100" spans="1:7" x14ac:dyDescent="0.25">
      <c r="A100" s="22" t="s">
        <v>3</v>
      </c>
      <c r="B100" s="18" t="s">
        <v>4</v>
      </c>
      <c r="C100" s="17">
        <f>+C101+C102+C103</f>
        <v>1206773.94</v>
      </c>
      <c r="D100" s="17">
        <f t="shared" si="43"/>
        <v>160166.42643838341</v>
      </c>
      <c r="E100" s="17">
        <f>E101+E102+E103</f>
        <v>0</v>
      </c>
      <c r="F100" s="17">
        <f t="shared" ref="F100:G100" si="46">F101+F102+F103</f>
        <v>0</v>
      </c>
      <c r="G100" s="17">
        <f t="shared" si="46"/>
        <v>0</v>
      </c>
    </row>
    <row r="101" spans="1:7" x14ac:dyDescent="0.25">
      <c r="A101" s="23" t="s">
        <v>5</v>
      </c>
      <c r="B101" s="18" t="s">
        <v>6</v>
      </c>
      <c r="C101" s="16">
        <v>427579.43</v>
      </c>
      <c r="D101" s="16">
        <f t="shared" si="43"/>
        <v>56749.542769925007</v>
      </c>
      <c r="E101" s="25">
        <v>0</v>
      </c>
      <c r="F101" s="25">
        <v>0</v>
      </c>
      <c r="G101" s="25">
        <v>0</v>
      </c>
    </row>
    <row r="102" spans="1:7" x14ac:dyDescent="0.25">
      <c r="A102" s="23">
        <v>34</v>
      </c>
      <c r="B102" s="18" t="s">
        <v>58</v>
      </c>
      <c r="C102" s="16">
        <v>2000</v>
      </c>
      <c r="D102" s="16">
        <f>C102/7.5345</f>
        <v>265.44561682925212</v>
      </c>
      <c r="E102" s="25">
        <v>0</v>
      </c>
      <c r="F102" s="25">
        <v>0</v>
      </c>
      <c r="G102" s="25">
        <v>0</v>
      </c>
    </row>
    <row r="103" spans="1:7" x14ac:dyDescent="0.25">
      <c r="A103" s="23" t="s">
        <v>18</v>
      </c>
      <c r="B103" s="18" t="s">
        <v>19</v>
      </c>
      <c r="C103" s="16">
        <v>777194.51</v>
      </c>
      <c r="D103" s="16">
        <f>C103/7.5345</f>
        <v>103151.43805162917</v>
      </c>
      <c r="E103" s="25">
        <v>0</v>
      </c>
      <c r="F103" s="25">
        <v>0</v>
      </c>
      <c r="G103" s="25">
        <v>0</v>
      </c>
    </row>
    <row r="104" spans="1:7" x14ac:dyDescent="0.25">
      <c r="A104" s="22" t="s">
        <v>13</v>
      </c>
      <c r="B104" s="18" t="s">
        <v>14</v>
      </c>
      <c r="C104" s="17">
        <f>+C105</f>
        <v>85000</v>
      </c>
      <c r="D104" s="17">
        <f t="shared" si="43"/>
        <v>11281.438715243214</v>
      </c>
      <c r="E104" s="17">
        <f>E105</f>
        <v>0</v>
      </c>
      <c r="F104" s="17">
        <f t="shared" ref="F104:G104" si="47">F105</f>
        <v>0</v>
      </c>
      <c r="G104" s="17">
        <f t="shared" si="47"/>
        <v>0</v>
      </c>
    </row>
    <row r="105" spans="1:7" x14ac:dyDescent="0.25">
      <c r="A105" s="23" t="s">
        <v>15</v>
      </c>
      <c r="B105" s="18" t="s">
        <v>16</v>
      </c>
      <c r="C105" s="16">
        <v>85000</v>
      </c>
      <c r="D105" s="16">
        <f t="shared" si="43"/>
        <v>11281.438715243214</v>
      </c>
      <c r="E105" s="25">
        <v>0</v>
      </c>
      <c r="F105" s="25">
        <v>0</v>
      </c>
      <c r="G105" s="25">
        <v>0</v>
      </c>
    </row>
  </sheetData>
  <mergeCells count="1">
    <mergeCell ref="A3:G3"/>
  </mergeCells>
  <dataValidations count="1">
    <dataValidation type="whole" allowBlank="1" showInputMessage="1" showErrorMessage="1" errorTitle="GREŠKA" error="U ovo polje je dozvoljen unos samo brojčanih vrijednosti (bez decimala!)" sqref="P13:R19" xr:uid="{F385D86B-693B-4EF4-8A2E-DED93BAF1F32}">
      <formula1>0</formula1>
      <formula2>10000000000</formula2>
    </dataValidation>
  </dataValidation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PRIMJER VISOKO UČILIŠTE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Korisnik</cp:lastModifiedBy>
  <cp:lastPrinted>2022-09-30T12:08:27Z</cp:lastPrinted>
  <dcterms:created xsi:type="dcterms:W3CDTF">2022-09-23T10:37:40Z</dcterms:created>
  <dcterms:modified xsi:type="dcterms:W3CDTF">2022-12-05T15:18:41Z</dcterms:modified>
</cp:coreProperties>
</file>